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0" windowWidth="29040" windowHeight="15720"/>
  </bookViews>
  <sheets>
    <sheet name="Доходы" sheetId="4" r:id="rId1"/>
    <sheet name="Расходы" sheetId="3" r:id="rId2"/>
    <sheet name="Источники" sheetId="2" r:id="rId3"/>
  </sheets>
  <definedNames>
    <definedName name="__bookmark_1">#REF!</definedName>
    <definedName name="__bookmark_2">#REF!</definedName>
    <definedName name="__bookmark_6">#REF!</definedName>
    <definedName name="__bookmark_7">#REF!</definedName>
  </definedNames>
  <calcPr calcId="144525"/>
</workbook>
</file>

<file path=xl/calcChain.xml><?xml version="1.0" encoding="utf-8"?>
<calcChain xmlns="http://schemas.openxmlformats.org/spreadsheetml/2006/main">
  <c r="I59" i="3" l="1"/>
  <c r="F17" i="3"/>
  <c r="D17" i="3"/>
  <c r="F11" i="4" l="1"/>
  <c r="D11" i="4"/>
  <c r="I13" i="4"/>
  <c r="H13" i="4"/>
  <c r="C13" i="4"/>
  <c r="H43" i="4"/>
  <c r="I43" i="4"/>
  <c r="H42" i="4"/>
  <c r="I42" i="4"/>
  <c r="D30" i="4"/>
  <c r="D25" i="4"/>
  <c r="F25" i="4"/>
  <c r="I16" i="4"/>
  <c r="B19" i="4"/>
  <c r="B37" i="4" l="1"/>
  <c r="F30" i="4" l="1"/>
  <c r="F37" i="4"/>
  <c r="D37" i="4"/>
  <c r="D36" i="4" s="1"/>
  <c r="F9" i="4"/>
  <c r="D9" i="4"/>
  <c r="F54" i="3" l="1"/>
  <c r="D54" i="3"/>
  <c r="F56" i="3"/>
  <c r="D56" i="3"/>
  <c r="I19" i="3"/>
  <c r="B47" i="3"/>
  <c r="B42" i="3"/>
  <c r="B39" i="3"/>
  <c r="B33" i="3"/>
  <c r="B26" i="3"/>
  <c r="B6" i="3"/>
  <c r="B54" i="3"/>
  <c r="B52" i="3"/>
  <c r="D52" i="3"/>
  <c r="F52" i="3"/>
  <c r="B17" i="3"/>
  <c r="B30" i="4" l="1"/>
  <c r="B25" i="4"/>
  <c r="B11" i="4"/>
  <c r="B9" i="4"/>
  <c r="D14" i="4"/>
  <c r="F14" i="4"/>
  <c r="F47" i="3" l="1"/>
  <c r="D47" i="3"/>
  <c r="H51" i="3"/>
  <c r="I51" i="3"/>
  <c r="B36" i="4" l="1"/>
  <c r="B14" i="4" l="1"/>
  <c r="H24" i="4"/>
  <c r="I24" i="4"/>
  <c r="I32" i="3" l="1"/>
  <c r="I55" i="3"/>
  <c r="I57" i="3"/>
  <c r="H55" i="3"/>
  <c r="H57" i="3"/>
  <c r="B56" i="3"/>
  <c r="I56" i="3" l="1"/>
  <c r="H56" i="3"/>
  <c r="I48" i="3"/>
  <c r="I50" i="3"/>
  <c r="I58" i="3"/>
  <c r="H46" i="3"/>
  <c r="H48" i="3"/>
  <c r="H50" i="3"/>
  <c r="I20" i="3"/>
  <c r="H16" i="3"/>
  <c r="B31" i="3" l="1"/>
  <c r="B15" i="3"/>
  <c r="F31" i="3"/>
  <c r="D31" i="3"/>
  <c r="I31" i="3" l="1"/>
  <c r="H47" i="3"/>
  <c r="I47" i="3"/>
  <c r="I17" i="3"/>
  <c r="I44" i="4"/>
  <c r="H38" i="4"/>
  <c r="H41" i="4" l="1"/>
  <c r="H23" i="4"/>
  <c r="H22" i="4"/>
  <c r="H21" i="4"/>
  <c r="H20" i="4"/>
  <c r="H10" i="4"/>
  <c r="H9" i="4"/>
  <c r="I45" i="4"/>
  <c r="H45" i="4"/>
  <c r="I35" i="4"/>
  <c r="I28" i="4"/>
  <c r="I15" i="4"/>
  <c r="F36" i="4"/>
  <c r="F19" i="4"/>
  <c r="F8" i="4" s="1"/>
  <c r="G13" i="4" s="1"/>
  <c r="D19" i="4"/>
  <c r="D8" i="4" l="1"/>
  <c r="B8" i="4"/>
  <c r="G15" i="4"/>
  <c r="H19" i="4"/>
  <c r="F26" i="3"/>
  <c r="F21" i="3"/>
  <c r="D33" i="3"/>
  <c r="D26" i="3"/>
  <c r="D21" i="3"/>
  <c r="D6" i="3"/>
  <c r="E15" i="4" l="1"/>
  <c r="E13" i="4"/>
  <c r="H8" i="4"/>
  <c r="B21" i="3" l="1"/>
  <c r="B5" i="3" s="1"/>
  <c r="C33" i="3" s="1"/>
  <c r="H54" i="3" l="1"/>
  <c r="I54" i="3"/>
  <c r="I46" i="3"/>
  <c r="I45" i="3"/>
  <c r="H45" i="3"/>
  <c r="I44" i="3"/>
  <c r="H44" i="3"/>
  <c r="I43" i="3"/>
  <c r="H43" i="3"/>
  <c r="F42" i="3"/>
  <c r="D42" i="3"/>
  <c r="I41" i="3"/>
  <c r="H41" i="3"/>
  <c r="I40" i="3"/>
  <c r="H40" i="3"/>
  <c r="F39" i="3"/>
  <c r="D39" i="3"/>
  <c r="I38" i="3"/>
  <c r="H38" i="3"/>
  <c r="I37" i="3"/>
  <c r="I36" i="3"/>
  <c r="H36" i="3"/>
  <c r="I35" i="3"/>
  <c r="H35" i="3"/>
  <c r="I34" i="3"/>
  <c r="H34" i="3"/>
  <c r="F33" i="3"/>
  <c r="I33" i="3" s="1"/>
  <c r="I30" i="3"/>
  <c r="H30" i="3"/>
  <c r="I29" i="3"/>
  <c r="H29" i="3"/>
  <c r="I28" i="3"/>
  <c r="H28" i="3"/>
  <c r="I27" i="3"/>
  <c r="H27" i="3"/>
  <c r="I26" i="3"/>
  <c r="H26" i="3"/>
  <c r="I25" i="3"/>
  <c r="I24" i="3"/>
  <c r="H24" i="3"/>
  <c r="I23" i="3"/>
  <c r="H23" i="3"/>
  <c r="I22" i="3"/>
  <c r="I21" i="3"/>
  <c r="H21" i="3"/>
  <c r="I16" i="3"/>
  <c r="F15" i="3"/>
  <c r="D15" i="3"/>
  <c r="I14" i="3"/>
  <c r="H14" i="3"/>
  <c r="I12" i="3"/>
  <c r="I11" i="3"/>
  <c r="H11" i="3"/>
  <c r="I10" i="3"/>
  <c r="I9" i="3"/>
  <c r="H9" i="3"/>
  <c r="I8" i="3"/>
  <c r="H8" i="3"/>
  <c r="I7" i="3"/>
  <c r="H7" i="3"/>
  <c r="F6" i="3"/>
  <c r="B7" i="4"/>
  <c r="D5" i="3" l="1"/>
  <c r="E52" i="3" s="1"/>
  <c r="F5" i="3"/>
  <c r="G52" i="3" s="1"/>
  <c r="C52" i="3"/>
  <c r="I42" i="3"/>
  <c r="I15" i="3"/>
  <c r="I39" i="3"/>
  <c r="H15" i="3"/>
  <c r="H33" i="3"/>
  <c r="H6" i="3"/>
  <c r="I6" i="3"/>
  <c r="H42" i="3"/>
  <c r="H39" i="3"/>
  <c r="I41" i="4"/>
  <c r="I40" i="4"/>
  <c r="I39" i="4"/>
  <c r="I38" i="4"/>
  <c r="I37" i="4"/>
  <c r="I36" i="4"/>
  <c r="I34" i="4"/>
  <c r="I33" i="4"/>
  <c r="I32" i="4"/>
  <c r="I31" i="4"/>
  <c r="I30" i="4"/>
  <c r="I29" i="4"/>
  <c r="I27" i="4"/>
  <c r="I26" i="4"/>
  <c r="I25" i="4"/>
  <c r="I23" i="4"/>
  <c r="I22" i="4"/>
  <c r="I21" i="4"/>
  <c r="I20" i="4"/>
  <c r="I19" i="4"/>
  <c r="I18" i="4"/>
  <c r="I17" i="4"/>
  <c r="I14" i="4"/>
  <c r="I12" i="4"/>
  <c r="I11" i="4"/>
  <c r="I10" i="4"/>
  <c r="I9" i="4"/>
  <c r="I8" i="4"/>
  <c r="H40" i="4"/>
  <c r="H39" i="4"/>
  <c r="H37" i="4"/>
  <c r="H36" i="4"/>
  <c r="H33" i="4"/>
  <c r="H32" i="4"/>
  <c r="H31" i="4"/>
  <c r="H30" i="4"/>
  <c r="H29" i="4"/>
  <c r="H27" i="4"/>
  <c r="H26" i="4"/>
  <c r="H25" i="4"/>
  <c r="H18" i="4"/>
  <c r="H17" i="4"/>
  <c r="H16" i="4"/>
  <c r="H14" i="4"/>
  <c r="H12" i="4"/>
  <c r="H11" i="4"/>
  <c r="F7" i="4"/>
  <c r="H7" i="4" s="1"/>
  <c r="D7" i="4"/>
  <c r="C41" i="4"/>
  <c r="C39" i="4"/>
  <c r="C38" i="4"/>
  <c r="C37" i="4"/>
  <c r="C36" i="4"/>
  <c r="C34" i="4"/>
  <c r="C33" i="4"/>
  <c r="C32" i="4"/>
  <c r="C31" i="4"/>
  <c r="C30" i="4"/>
  <c r="C29" i="4"/>
  <c r="C27" i="4"/>
  <c r="C26" i="4"/>
  <c r="C25" i="4"/>
  <c r="C23" i="4"/>
  <c r="C22" i="4"/>
  <c r="C21" i="4"/>
  <c r="C20" i="4"/>
  <c r="C19" i="4"/>
  <c r="C18" i="4"/>
  <c r="C17" i="4"/>
  <c r="C16" i="4"/>
  <c r="C14" i="4"/>
  <c r="C12" i="4"/>
  <c r="C11" i="4"/>
  <c r="C10" i="4"/>
  <c r="C9" i="4"/>
  <c r="E6" i="3" l="1"/>
  <c r="E56" i="3"/>
  <c r="E42" i="3"/>
  <c r="E26" i="3"/>
  <c r="E47" i="3"/>
  <c r="E31" i="3"/>
  <c r="E17" i="3"/>
  <c r="E33" i="3"/>
  <c r="E54" i="3"/>
  <c r="E39" i="3"/>
  <c r="E21" i="3"/>
  <c r="E15" i="3"/>
  <c r="G56" i="3"/>
  <c r="G42" i="3"/>
  <c r="G33" i="3"/>
  <c r="G26" i="3"/>
  <c r="G17" i="3"/>
  <c r="G39" i="3"/>
  <c r="G21" i="3"/>
  <c r="G54" i="3"/>
  <c r="G47" i="3"/>
  <c r="G31" i="3"/>
  <c r="G15" i="3"/>
  <c r="G6" i="3"/>
  <c r="C42" i="3"/>
  <c r="C26" i="3"/>
  <c r="C17" i="3"/>
  <c r="C31" i="3"/>
  <c r="C15" i="3"/>
  <c r="C54" i="3"/>
  <c r="C47" i="3"/>
  <c r="C39" i="3"/>
  <c r="C21" i="3"/>
  <c r="C6" i="3"/>
  <c r="I5" i="3"/>
  <c r="H5" i="3"/>
  <c r="G14" i="4"/>
  <c r="G25" i="4"/>
  <c r="G30" i="4"/>
  <c r="G10" i="4"/>
  <c r="G20" i="4"/>
  <c r="I7" i="4"/>
  <c r="G8" i="4"/>
  <c r="G12" i="4"/>
  <c r="G17" i="4"/>
  <c r="G22" i="4"/>
  <c r="G27" i="4"/>
  <c r="G9" i="4"/>
  <c r="G11" i="4"/>
  <c r="G16" i="4"/>
  <c r="G19" i="4"/>
  <c r="G21" i="4"/>
  <c r="G23" i="4"/>
  <c r="G26" i="4"/>
  <c r="G29" i="4"/>
  <c r="G32" i="4"/>
  <c r="G34" i="4"/>
  <c r="G37" i="4"/>
  <c r="G39" i="4"/>
  <c r="G41" i="4"/>
  <c r="G36" i="4"/>
  <c r="G38" i="4"/>
  <c r="G40" i="4"/>
  <c r="E10" i="4"/>
  <c r="E17" i="4"/>
  <c r="E22" i="4"/>
  <c r="E27" i="4"/>
  <c r="E30" i="4"/>
  <c r="E33" i="4"/>
  <c r="E36" i="4"/>
  <c r="E38" i="4"/>
  <c r="E40" i="4"/>
  <c r="E8" i="4"/>
  <c r="E12" i="4"/>
  <c r="E14" i="4"/>
  <c r="E20" i="4"/>
  <c r="E25" i="4"/>
  <c r="E9" i="4"/>
  <c r="E11" i="4"/>
  <c r="E16" i="4"/>
  <c r="E19" i="4"/>
  <c r="E21" i="4"/>
  <c r="E23" i="4"/>
  <c r="E26" i="4"/>
  <c r="E29" i="4"/>
  <c r="E32" i="4"/>
  <c r="E34" i="4"/>
  <c r="E37" i="4"/>
  <c r="E39" i="4"/>
  <c r="E41" i="4"/>
  <c r="C5" i="3" l="1"/>
  <c r="E5" i="3"/>
  <c r="G5" i="3"/>
</calcChain>
</file>

<file path=xl/sharedStrings.xml><?xml version="1.0" encoding="utf-8"?>
<sst xmlns="http://schemas.openxmlformats.org/spreadsheetml/2006/main" count="178" uniqueCount="135">
  <si>
    <t>Наименование показателя</t>
  </si>
  <si>
    <t>Уд.вес в общем объеме (по гр.2)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</si>
  <si>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</si>
  <si>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</si>
  <si>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</si>
  <si>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</si>
  <si>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</si>
  <si>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</si>
  <si>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</si>
  <si>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</si>
  <si>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</si>
  <si>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</si>
  <si>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</si>
  <si>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</si>
  <si>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</si>
  <si>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</si>
  <si>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</si>
  <si>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</si>
  <si>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</si>
  <si>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0</t>
  </si>
  <si>
    <t>НАЛОГИ НА СОВОКУПНЫЙ ДОХОД</t>
  </si>
  <si>
    <t>Единый сельскохозяйственный налог</t>
  </si>
  <si>
    <t>X</t>
  </si>
  <si>
    <t>НАЛОГИ НА ИМУЩЕСТВО</t>
  </si>
  <si>
    <t>ГОСУДАРСТВЕННАЯ ПОШЛИНА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</si>
  <si>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</si>
  <si>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</si>
  <si>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</si>
  <si>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</si>
  <si>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</si>
  <si>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</si>
  <si>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</si>
  <si>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</si>
  <si>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</si>
  <si>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Субсидии бюджетам субъектов Российской Федерации и муниципальных образований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</si>
  <si>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</si>
  <si>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</si>
  <si>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</si>
  <si>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</si>
  <si>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</si>
  <si>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</si>
  <si>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</si>
  <si>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</si>
  <si>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</si>
  <si>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</si>
  <si>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</si>
  <si>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</si>
  <si>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</si>
  <si>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</si>
  <si>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</si>
  <si>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</si>
  <si>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</si>
  <si>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</si>
  <si>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</si>
  <si>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</si>
  <si>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</si>
  <si>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</si>
  <si>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</si>
  <si>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</si>
  <si>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</si>
  <si>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</si>
  <si>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</si>
  <si>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</si>
  <si>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</si>
  <si>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</si>
  <si>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</si>
  <si>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</si>
  <si>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</si>
  <si>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</si>
  <si>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</si>
  <si>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</si>
  <si>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</si>
  <si>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</si>
  <si>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</si>
  <si>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</si>
  <si>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</si>
  <si>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</si>
  <si>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ОБСЛУЖИВАНИЕ ГОСУДАРСТВЕННОГО И МУНИЦИПАЛЬНОГО ДОЛГА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</si>
  <si>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</si>
  <si>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</si>
  <si>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</si>
  <si>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</si>
  <si>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</si>
  <si>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</si>
  <si>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тыс.руб.</t>
  </si>
  <si>
    <t>Единый налог на вмененный доход</t>
  </si>
  <si>
    <t>Патент</t>
  </si>
  <si>
    <t>Налог на имущество физических лиц</t>
  </si>
  <si>
    <t>Земельный налог с организаций</t>
  </si>
  <si>
    <t>Земельный налог с физических лиц</t>
  </si>
  <si>
    <t>ДОХОДЫ ОТ ИСПОЛЬЗОВАНИЯ ИМУЩЕСТВА, НАХОДЯЩЕГОСЯ В МУНИЦИПАЛЬНОЙ СОБСТВЕННОСТИ</t>
  </si>
  <si>
    <t>Доходы от аренды за земельные участки</t>
  </si>
  <si>
    <t>Доходы от сдачи в аренду имущества</t>
  </si>
  <si>
    <t>Платежи от муниципальных унитарных предприятий</t>
  </si>
  <si>
    <t>Прочие доходы от использования имущества</t>
  </si>
  <si>
    <t>БЕЗВОЗМЕЗДНЫЕ ПОСТУПЛЕНИЯ ОТ НЕГОСУДАРСТВЕННЫХ ОРГАНИЗАЦИЙ</t>
  </si>
  <si>
    <t>тыс. руб.</t>
  </si>
  <si>
    <t>Уд. Вес в общем объеме (по гр.2)</t>
  </si>
  <si>
    <t>Уд. Вес в общем объеме</t>
  </si>
  <si>
    <t>Процент исполнения (гр.6/4*100)</t>
  </si>
  <si>
    <t>Р А С Х О Д Ы -всего</t>
  </si>
  <si>
    <t>Другие вопросы в области культуры,кинематографии</t>
  </si>
  <si>
    <t>Обслуживание государственого внутреннего и муниципального долга</t>
  </si>
  <si>
    <t>Результат исполнения бюджета(ДЕФИЦИТ/ПРОФИЦИТ)</t>
  </si>
  <si>
    <t>УСН</t>
  </si>
  <si>
    <t>в 7,17 раз</t>
  </si>
  <si>
    <t>в 2,45 раза</t>
  </si>
  <si>
    <t>ЗАДОЛЖЕННОСТЬ ПО ОТМЕНЕННЫМ НАЛОГАМ</t>
  </si>
  <si>
    <t>х</t>
  </si>
  <si>
    <t>Другие вопросы в области национальной безопасности и правоохранительной деятельности</t>
  </si>
  <si>
    <t>ОХРАНА ОКРУЖАЮЩЕЙ СРЕДЫ</t>
  </si>
  <si>
    <t>Сбор, удаление отходов и очистка сточных вод</t>
  </si>
  <si>
    <t>Спорт высших достижений</t>
  </si>
  <si>
    <t>МЕЖБЮДЖЕТНЫЕ ТРАНСФЕРТЫ ОБЩЕГО ХАРАКТЕРА БЮДЖЕТАМ БЮДЖЕТНОЙ СИСТЕМЫ РОССИЙСКОЙ ФЕДЕРАЦИИ</t>
  </si>
  <si>
    <t>Прочие межбюджетные трансферты общего характера</t>
  </si>
  <si>
    <t>СРЕДСТВА МАССОВОЙ ИНФОРМАЦИИ</t>
  </si>
  <si>
    <t>Периодическая печать и издательства</t>
  </si>
  <si>
    <t>Физическая культура</t>
  </si>
  <si>
    <t>Дотации на выравнивание бюджетной обеспеченности субъектов Российской Федерации и муниципальных образований</t>
  </si>
  <si>
    <t>Х</t>
  </si>
  <si>
    <t>ъ</t>
  </si>
  <si>
    <t>Функционирование высшего должностного лица субъекта Российской Федерации и муниципального образования</t>
  </si>
  <si>
    <t>Другие вопросы в области физической культуры и спорта</t>
  </si>
  <si>
    <t>Защита населения и территории от чрезвычайных ситуаций природного и техногенного характера, пожарная безопасность</t>
  </si>
  <si>
    <t>Факт на 01.04.2025 (отчетный) год</t>
  </si>
  <si>
    <t>Факт на 01.04.2026 (текущий) год</t>
  </si>
  <si>
    <t>План на 2026 год по состоянию на 01.04.2026 (текущий) год</t>
  </si>
  <si>
    <t>Информация об исполнении бюджета Кемского муниципального округа за 1 квартал  2026 года</t>
  </si>
  <si>
    <t>Туристический налог</t>
  </si>
  <si>
    <t>Факт на 01.04.2025 отчетный год</t>
  </si>
  <si>
    <t>План на 2026 год по состоянию на 01.04.2026 (текущий ) год</t>
  </si>
  <si>
    <t>Гражданская оборона</t>
  </si>
  <si>
    <t>1. Доходы  бюджета Кемского муниципального округа</t>
  </si>
  <si>
    <t>2. Расходы бюджета Кемского муниципального округа</t>
  </si>
  <si>
    <t>3. Источники финансирования дефицита бюджета Кемского муниципального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</si>
</sst>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&quot;###,##0"/>
    <numFmt numFmtId="165" formatCode="#,##0\ _₽"/>
    <numFmt numFmtId="166" formatCode="#,###.0"/>
    <numFmt numFmtId="167" formatCode="#,##0.0"/>
    <numFmt numFmtId="168" formatCode="0.0"/>
  </numFmts>
  <fonts count="12" x14ac:knownFonts="1">
    <font>
      <sz val="10"/>
      <name val="Arial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165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165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Fill="1"/>
    <xf numFmtId="0" fontId="6" fillId="0" borderId="0" xfId="0" applyFont="1" applyFill="1" applyAlignment="1">
      <alignment horizont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167" fontId="7" fillId="0" borderId="2" xfId="0" applyNumberFormat="1" applyFont="1" applyFill="1" applyBorder="1" applyAlignment="1">
      <alignment horizontal="center" vertical="center"/>
    </xf>
    <xf numFmtId="168" fontId="7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168" fontId="4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8" fontId="2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7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vertical="center" wrapText="1"/>
    </xf>
    <xf numFmtId="167" fontId="7" fillId="0" borderId="5" xfId="0" applyNumberFormat="1" applyFont="1" applyFill="1" applyBorder="1" applyAlignment="1">
      <alignment horizontal="center" vertical="center"/>
    </xf>
    <xf numFmtId="168" fontId="7" fillId="0" borderId="5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vertical="center" wrapText="1"/>
    </xf>
    <xf numFmtId="3" fontId="8" fillId="2" borderId="7" xfId="0" applyNumberFormat="1" applyFont="1" applyFill="1" applyBorder="1" applyAlignment="1">
      <alignment horizontal="center" vertical="center"/>
    </xf>
    <xf numFmtId="167" fontId="8" fillId="2" borderId="7" xfId="0" applyNumberFormat="1" applyFont="1" applyFill="1" applyBorder="1" applyAlignment="1">
      <alignment horizontal="center" vertical="center"/>
    </xf>
    <xf numFmtId="168" fontId="8" fillId="2" borderId="7" xfId="0" applyNumberFormat="1" applyFont="1" applyFill="1" applyBorder="1" applyAlignment="1">
      <alignment horizontal="center" vertical="center"/>
    </xf>
    <xf numFmtId="168" fontId="8" fillId="2" borderId="8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5" fillId="2" borderId="0" xfId="0" applyFont="1" applyFill="1"/>
    <xf numFmtId="0" fontId="0" fillId="3" borderId="0" xfId="0" applyFill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164" fontId="4" fillId="3" borderId="1" xfId="0" applyNumberFormat="1" applyFont="1" applyFill="1" applyBorder="1" applyAlignment="1">
      <alignment horizontal="center" vertical="center" wrapText="1"/>
    </xf>
    <xf numFmtId="167" fontId="4" fillId="3" borderId="1" xfId="0" applyNumberFormat="1" applyFont="1" applyFill="1" applyBorder="1" applyAlignment="1">
      <alignment horizontal="center" vertical="center" wrapText="1"/>
    </xf>
    <xf numFmtId="168" fontId="4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166" fontId="6" fillId="3" borderId="0" xfId="0" applyNumberFormat="1" applyFont="1" applyFill="1" applyAlignment="1">
      <alignment horizontal="center" wrapText="1"/>
    </xf>
    <xf numFmtId="166" fontId="8" fillId="3" borderId="2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/>
    </xf>
    <xf numFmtId="166" fontId="0" fillId="3" borderId="0" xfId="0" applyNumberFormat="1" applyFill="1"/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/>
    </xf>
    <xf numFmtId="3" fontId="3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3" fontId="11" fillId="0" borderId="2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167" fontId="3" fillId="0" borderId="5" xfId="0" applyNumberFormat="1" applyFont="1" applyFill="1" applyBorder="1" applyAlignment="1">
      <alignment horizontal="center" vertical="center"/>
    </xf>
    <xf numFmtId="167" fontId="3" fillId="0" borderId="2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1" fillId="3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H41" sqref="H41"/>
    </sheetView>
  </sheetViews>
  <sheetFormatPr defaultRowHeight="12.75" x14ac:dyDescent="0.2"/>
  <cols>
    <col min="1" max="1" width="40.140625" customWidth="1"/>
    <col min="2" max="3" width="17.5703125" customWidth="1"/>
    <col min="4" max="4" width="17.5703125" style="15" customWidth="1"/>
    <col min="5" max="5" width="17.5703125" customWidth="1"/>
    <col min="6" max="6" width="17.5703125" style="15" customWidth="1"/>
    <col min="7" max="9" width="17.5703125" customWidth="1"/>
    <col min="10" max="10" width="13.28515625" customWidth="1"/>
    <col min="11" max="11" width="11.42578125" customWidth="1"/>
  </cols>
  <sheetData>
    <row r="1" spans="1:9" s="1" customFormat="1" ht="15" x14ac:dyDescent="0.25">
      <c r="A1" s="73" t="s">
        <v>127</v>
      </c>
      <c r="B1" s="74"/>
      <c r="C1" s="74"/>
      <c r="D1" s="74"/>
      <c r="E1" s="74"/>
      <c r="F1" s="74"/>
      <c r="G1" s="74"/>
      <c r="H1" s="74"/>
      <c r="I1" s="74"/>
    </row>
    <row r="2" spans="1:9" s="1" customFormat="1" x14ac:dyDescent="0.2">
      <c r="A2" s="1" t="s">
        <v>120</v>
      </c>
      <c r="D2" s="15"/>
      <c r="F2" s="15"/>
    </row>
    <row r="3" spans="1:9" ht="14.25" x14ac:dyDescent="0.2">
      <c r="A3" s="72" t="s">
        <v>132</v>
      </c>
      <c r="B3" s="72"/>
      <c r="C3" s="72"/>
      <c r="D3" s="72"/>
      <c r="E3" s="72"/>
      <c r="F3" s="72"/>
      <c r="G3" s="72"/>
      <c r="H3" s="72"/>
      <c r="I3" s="72"/>
    </row>
    <row r="4" spans="1:9" ht="15" x14ac:dyDescent="0.25">
      <c r="I4" s="3" t="s">
        <v>84</v>
      </c>
    </row>
    <row r="5" spans="1:9" ht="71.25" x14ac:dyDescent="0.2">
      <c r="A5" s="4" t="s">
        <v>0</v>
      </c>
      <c r="B5" s="43" t="s">
        <v>124</v>
      </c>
      <c r="C5" s="4" t="s">
        <v>1</v>
      </c>
      <c r="D5" s="25" t="s">
        <v>126</v>
      </c>
      <c r="E5" s="4" t="s">
        <v>2</v>
      </c>
      <c r="F5" s="25" t="s">
        <v>125</v>
      </c>
      <c r="G5" s="4" t="s">
        <v>2</v>
      </c>
      <c r="H5" s="4" t="s">
        <v>3</v>
      </c>
      <c r="I5" s="4" t="s">
        <v>4</v>
      </c>
    </row>
    <row r="6" spans="1:9" ht="15" x14ac:dyDescent="0.25">
      <c r="A6" s="5" t="s">
        <v>5</v>
      </c>
      <c r="B6" s="5" t="s">
        <v>6</v>
      </c>
      <c r="C6" s="5" t="s">
        <v>7</v>
      </c>
      <c r="D6" s="40" t="s">
        <v>8</v>
      </c>
      <c r="E6" s="5" t="s">
        <v>9</v>
      </c>
      <c r="F6" s="40" t="s">
        <v>10</v>
      </c>
      <c r="G6" s="5" t="s">
        <v>11</v>
      </c>
      <c r="H6" s="5" t="s">
        <v>12</v>
      </c>
      <c r="I6" s="5" t="s">
        <v>13</v>
      </c>
    </row>
    <row r="7" spans="1:9" s="41" customFormat="1" ht="14.25" x14ac:dyDescent="0.2">
      <c r="A7" s="26" t="s">
        <v>40</v>
      </c>
      <c r="B7" s="27">
        <f>B8+B36</f>
        <v>299333.35000000003</v>
      </c>
      <c r="C7" s="27">
        <v>100</v>
      </c>
      <c r="D7" s="27">
        <f>D8+D36</f>
        <v>1232983.2999999998</v>
      </c>
      <c r="E7" s="27">
        <v>100</v>
      </c>
      <c r="F7" s="27">
        <f>F8+F36</f>
        <v>238949.89999999997</v>
      </c>
      <c r="G7" s="27">
        <v>100</v>
      </c>
      <c r="H7" s="28">
        <f>F7/B7*100-100</f>
        <v>-20.1726436429486</v>
      </c>
      <c r="I7" s="29">
        <f>F7/D7*100</f>
        <v>19.379816417627069</v>
      </c>
    </row>
    <row r="8" spans="1:9" ht="30" x14ac:dyDescent="0.25">
      <c r="A8" s="30" t="s">
        <v>14</v>
      </c>
      <c r="B8" s="64">
        <f>B9+B11+B14+B19+B23+B25+B30+B32+B33+B34+B35+B24</f>
        <v>214508.6</v>
      </c>
      <c r="C8" s="14">
        <v>48</v>
      </c>
      <c r="D8" s="70">
        <f>D9+D11+D14+D19+D23+D25+D30+D32+D33+D34+D35</f>
        <v>674830.6</v>
      </c>
      <c r="E8" s="63">
        <f>D8*100/D7</f>
        <v>54.731527993931472</v>
      </c>
      <c r="F8" s="70">
        <f>F9+F11+F14+F19+F23+F25+F30+F32+F33+F34+F35</f>
        <v>159563.19999999995</v>
      </c>
      <c r="G8" s="14">
        <f>F8*100/F7</f>
        <v>66.776843179260581</v>
      </c>
      <c r="H8" s="23">
        <f>F8/B8*100-100</f>
        <v>-25.614544125503613</v>
      </c>
      <c r="I8" s="22">
        <f>F8/D8*100</f>
        <v>23.644926593429517</v>
      </c>
    </row>
    <row r="9" spans="1:9" s="42" customFormat="1" ht="15" x14ac:dyDescent="0.25">
      <c r="A9" s="44" t="s">
        <v>15</v>
      </c>
      <c r="B9" s="64">
        <f>SUM(B10)</f>
        <v>101903.6</v>
      </c>
      <c r="C9" s="45">
        <f>B9*100/B7</f>
        <v>34.043517035438917</v>
      </c>
      <c r="D9" s="64">
        <f>SUM(D10)</f>
        <v>545298</v>
      </c>
      <c r="E9" s="64">
        <f>D9*100/D7</f>
        <v>44.225903140780581</v>
      </c>
      <c r="F9" s="64">
        <f>SUM(F10)</f>
        <v>102050.2</v>
      </c>
      <c r="G9" s="45">
        <f>F9*100/F7</f>
        <v>42.707781003465584</v>
      </c>
      <c r="H9" s="46">
        <f>F9/B9*100-100</f>
        <v>0.14386145337357448</v>
      </c>
      <c r="I9" s="47">
        <f>F9/D9*100</f>
        <v>18.714574416190779</v>
      </c>
    </row>
    <row r="10" spans="1:9" s="42" customFormat="1" ht="15" x14ac:dyDescent="0.25">
      <c r="A10" s="44" t="s">
        <v>16</v>
      </c>
      <c r="B10" s="64">
        <v>101903.6</v>
      </c>
      <c r="C10" s="45">
        <f>B10*100/B7</f>
        <v>34.043517035438917</v>
      </c>
      <c r="D10" s="64">
        <v>545298</v>
      </c>
      <c r="E10" s="64">
        <f>D10*100/D7</f>
        <v>44.225903140780581</v>
      </c>
      <c r="F10" s="64">
        <v>102050.2</v>
      </c>
      <c r="G10" s="45">
        <f>F10*100/F7</f>
        <v>42.707781003465584</v>
      </c>
      <c r="H10" s="46">
        <f>F10/B10*100-100</f>
        <v>0.14386145337357448</v>
      </c>
      <c r="I10" s="47">
        <f>F10/D10*100</f>
        <v>18.714574416190779</v>
      </c>
    </row>
    <row r="11" spans="1:9" s="42" customFormat="1" ht="60" x14ac:dyDescent="0.25">
      <c r="A11" s="44" t="s">
        <v>17</v>
      </c>
      <c r="B11" s="64">
        <f>SUM(B12)</f>
        <v>1958</v>
      </c>
      <c r="C11" s="45">
        <f>B11*100/B7</f>
        <v>0.65412023083963078</v>
      </c>
      <c r="D11" s="64">
        <f>D12+D13</f>
        <v>9625.2000000000007</v>
      </c>
      <c r="E11" s="64">
        <f>D11*100/D7</f>
        <v>0.78064317659452509</v>
      </c>
      <c r="F11" s="64">
        <f>F12+F13</f>
        <v>2051.6999999999998</v>
      </c>
      <c r="G11" s="45">
        <f>F11*100/F7</f>
        <v>0.85863187220417336</v>
      </c>
      <c r="H11" s="46">
        <f t="shared" ref="H11:H18" si="0">F11/B11*100-100</f>
        <v>4.7854954034729218</v>
      </c>
      <c r="I11" s="47">
        <f>F11/D11*100</f>
        <v>21.315920708141125</v>
      </c>
    </row>
    <row r="12" spans="1:9" s="42" customFormat="1" ht="30" x14ac:dyDescent="0.25">
      <c r="A12" s="44" t="s">
        <v>18</v>
      </c>
      <c r="B12" s="64">
        <v>1958</v>
      </c>
      <c r="C12" s="45">
        <f>B12*100/B7</f>
        <v>0.65412023083963078</v>
      </c>
      <c r="D12" s="64">
        <v>8625.2000000000007</v>
      </c>
      <c r="E12" s="64">
        <f>D12*100/D7</f>
        <v>0.69953907729326115</v>
      </c>
      <c r="F12" s="64">
        <v>1948.2</v>
      </c>
      <c r="G12" s="45">
        <f>F12*100/F7</f>
        <v>0.81531735313553189</v>
      </c>
      <c r="H12" s="46">
        <f t="shared" si="0"/>
        <v>-0.50051072522981599</v>
      </c>
      <c r="I12" s="47">
        <f t="shared" ref="I12:I13" si="1">F12/D12*100</f>
        <v>22.587302323424382</v>
      </c>
    </row>
    <row r="13" spans="1:9" s="42" customFormat="1" ht="15" x14ac:dyDescent="0.25">
      <c r="A13" s="44" t="s">
        <v>128</v>
      </c>
      <c r="B13" s="64">
        <v>0</v>
      </c>
      <c r="C13" s="45">
        <f>B13*100/B8</f>
        <v>0</v>
      </c>
      <c r="D13" s="64">
        <v>1000</v>
      </c>
      <c r="E13" s="64">
        <f>D13*100/D8</f>
        <v>0.14818533717943436</v>
      </c>
      <c r="F13" s="64">
        <v>103.5</v>
      </c>
      <c r="G13" s="45">
        <f>F13*100/F8</f>
        <v>6.4864580304230562E-2</v>
      </c>
      <c r="H13" s="46" t="e">
        <f t="shared" si="0"/>
        <v>#DIV/0!</v>
      </c>
      <c r="I13" s="47">
        <f t="shared" si="1"/>
        <v>10.35</v>
      </c>
    </row>
    <row r="14" spans="1:9" s="42" customFormat="1" ht="15" x14ac:dyDescent="0.25">
      <c r="A14" s="44" t="s">
        <v>20</v>
      </c>
      <c r="B14" s="64">
        <f>B16+B17+B18+B15</f>
        <v>98712.7</v>
      </c>
      <c r="C14" s="45">
        <f>B14*100/B7</f>
        <v>32.977514867621665</v>
      </c>
      <c r="D14" s="64">
        <f>D15+D16+D17+D18</f>
        <v>73950</v>
      </c>
      <c r="E14" s="64">
        <f>D14*100/D7</f>
        <v>5.9976481433284627</v>
      </c>
      <c r="F14" s="64">
        <f>F15+F16+F17+F18</f>
        <v>46825.899999999994</v>
      </c>
      <c r="G14" s="45">
        <f>F14*100/F7</f>
        <v>19.5965346710754</v>
      </c>
      <c r="H14" s="46">
        <f t="shared" si="0"/>
        <v>-52.56344928261511</v>
      </c>
      <c r="I14" s="47">
        <f t="shared" ref="I14:I35" si="2">F14/D14*100</f>
        <v>63.321027721433396</v>
      </c>
    </row>
    <row r="15" spans="1:9" s="42" customFormat="1" ht="15" x14ac:dyDescent="0.25">
      <c r="A15" s="44" t="s">
        <v>104</v>
      </c>
      <c r="B15" s="64">
        <v>-18.600000000000001</v>
      </c>
      <c r="C15" s="45"/>
      <c r="D15" s="64">
        <v>2500</v>
      </c>
      <c r="E15" s="64">
        <f>D15*100/D8</f>
        <v>0.37046334294858591</v>
      </c>
      <c r="F15" s="64">
        <v>349.8</v>
      </c>
      <c r="G15" s="45">
        <f>F15*100/F8</f>
        <v>0.21922348010067491</v>
      </c>
      <c r="H15" s="46"/>
      <c r="I15" s="47">
        <f t="shared" si="2"/>
        <v>13.992000000000001</v>
      </c>
    </row>
    <row r="16" spans="1:9" s="42" customFormat="1" ht="15" x14ac:dyDescent="0.25">
      <c r="A16" s="44" t="s">
        <v>85</v>
      </c>
      <c r="B16" s="64">
        <v>3.6</v>
      </c>
      <c r="C16" s="45">
        <f>B16*100/B7</f>
        <v>1.2026725388266958E-3</v>
      </c>
      <c r="D16" s="64">
        <v>0</v>
      </c>
      <c r="E16" s="64">
        <f>D16*100/D7</f>
        <v>0</v>
      </c>
      <c r="F16" s="64">
        <v>0.8</v>
      </c>
      <c r="G16" s="45">
        <f>F16*100/F7</f>
        <v>3.3479821502331667E-4</v>
      </c>
      <c r="H16" s="46">
        <f t="shared" si="0"/>
        <v>-77.777777777777771</v>
      </c>
      <c r="I16" s="47" t="e">
        <f t="shared" si="2"/>
        <v>#DIV/0!</v>
      </c>
    </row>
    <row r="17" spans="1:9" s="42" customFormat="1" ht="15" x14ac:dyDescent="0.25">
      <c r="A17" s="44" t="s">
        <v>21</v>
      </c>
      <c r="B17" s="64">
        <v>98045.7</v>
      </c>
      <c r="C17" s="45">
        <f>B17*100/B7</f>
        <v>32.754686372233493</v>
      </c>
      <c r="D17" s="64">
        <v>70000</v>
      </c>
      <c r="E17" s="64">
        <f>D17*100/D7</f>
        <v>5.6772869510884707</v>
      </c>
      <c r="F17" s="64">
        <v>46466.2</v>
      </c>
      <c r="G17" s="45">
        <f>F17*100/F7</f>
        <v>19.446001023645547</v>
      </c>
      <c r="H17" s="46">
        <f t="shared" si="0"/>
        <v>-52.60761053263937</v>
      </c>
      <c r="I17" s="47">
        <f t="shared" si="2"/>
        <v>66.380285714285719</v>
      </c>
    </row>
    <row r="18" spans="1:9" s="42" customFormat="1" ht="15" x14ac:dyDescent="0.25">
      <c r="A18" s="44" t="s">
        <v>86</v>
      </c>
      <c r="B18" s="64">
        <v>682</v>
      </c>
      <c r="C18" s="45">
        <f>B18*100/B7</f>
        <v>0.22783963096661294</v>
      </c>
      <c r="D18" s="64">
        <v>1450</v>
      </c>
      <c r="E18" s="64">
        <v>0</v>
      </c>
      <c r="F18" s="64">
        <v>9.1</v>
      </c>
      <c r="G18" s="45">
        <v>0</v>
      </c>
      <c r="H18" s="46">
        <f t="shared" si="0"/>
        <v>-98.665689149560123</v>
      </c>
      <c r="I18" s="47">
        <f t="shared" si="2"/>
        <v>0.62758620689655165</v>
      </c>
    </row>
    <row r="19" spans="1:9" s="42" customFormat="1" ht="14.25" customHeight="1" x14ac:dyDescent="0.25">
      <c r="A19" s="44" t="s">
        <v>23</v>
      </c>
      <c r="B19" s="64">
        <f>B20+B21+B22</f>
        <v>2324.1999999999998</v>
      </c>
      <c r="C19" s="45">
        <f>B19*100/B7</f>
        <v>0.77645875409472398</v>
      </c>
      <c r="D19" s="64">
        <f>D20+D21+D22</f>
        <v>7597</v>
      </c>
      <c r="E19" s="64">
        <f>D19*100/D7</f>
        <v>0.61614784239170162</v>
      </c>
      <c r="F19" s="64">
        <f>F20+F21+F22</f>
        <v>643.4</v>
      </c>
      <c r="G19" s="45">
        <f>F19*100/F7</f>
        <v>0.26926146443250243</v>
      </c>
      <c r="H19" s="46">
        <f>F19/B19*100-100</f>
        <v>-72.317356509766796</v>
      </c>
      <c r="I19" s="47">
        <f t="shared" si="2"/>
        <v>8.4691325523232859</v>
      </c>
    </row>
    <row r="20" spans="1:9" s="42" customFormat="1" ht="15" x14ac:dyDescent="0.25">
      <c r="A20" s="44" t="s">
        <v>87</v>
      </c>
      <c r="B20" s="64">
        <v>140.5</v>
      </c>
      <c r="C20" s="45">
        <f>B20*100/B7</f>
        <v>4.6937636584764103E-2</v>
      </c>
      <c r="D20" s="64">
        <v>5000</v>
      </c>
      <c r="E20" s="64">
        <f>D20*100/D7</f>
        <v>0.40552049650631933</v>
      </c>
      <c r="F20" s="64">
        <v>137.9</v>
      </c>
      <c r="G20" s="45">
        <f>F20*100/F7</f>
        <v>5.7710842314644205E-2</v>
      </c>
      <c r="H20" s="46">
        <f t="shared" ref="H20:H24" si="3">F20/B20*100-100</f>
        <v>-1.85053380782918</v>
      </c>
      <c r="I20" s="47">
        <f t="shared" si="2"/>
        <v>2.758</v>
      </c>
    </row>
    <row r="21" spans="1:9" s="42" customFormat="1" ht="15" x14ac:dyDescent="0.25">
      <c r="A21" s="44" t="s">
        <v>88</v>
      </c>
      <c r="B21" s="64">
        <v>2162.1</v>
      </c>
      <c r="C21" s="45">
        <f>B21*100/B7</f>
        <v>0.72230508227699974</v>
      </c>
      <c r="D21" s="64">
        <v>1778</v>
      </c>
      <c r="E21" s="64">
        <f>D21*100/D7</f>
        <v>0.14420308855764716</v>
      </c>
      <c r="F21" s="64">
        <v>469.1</v>
      </c>
      <c r="G21" s="45">
        <f>F21*100/F7</f>
        <v>0.19631730333429731</v>
      </c>
      <c r="H21" s="46">
        <f t="shared" si="3"/>
        <v>-78.303501225660227</v>
      </c>
      <c r="I21" s="47">
        <f t="shared" si="2"/>
        <v>26.383577052868397</v>
      </c>
    </row>
    <row r="22" spans="1:9" s="42" customFormat="1" ht="15" x14ac:dyDescent="0.25">
      <c r="A22" s="44" t="s">
        <v>89</v>
      </c>
      <c r="B22" s="64">
        <v>21.6</v>
      </c>
      <c r="C22" s="45">
        <f>B22*100/B7</f>
        <v>7.2160352329601754E-3</v>
      </c>
      <c r="D22" s="64">
        <v>819</v>
      </c>
      <c r="E22" s="64">
        <f>D22*100/D7</f>
        <v>6.6424257327735103E-2</v>
      </c>
      <c r="F22" s="64">
        <v>36.4</v>
      </c>
      <c r="G22" s="45">
        <f>F22*100/F7</f>
        <v>1.5233318783560908E-2</v>
      </c>
      <c r="H22" s="46">
        <f t="shared" si="3"/>
        <v>68.518518518518505</v>
      </c>
      <c r="I22" s="47">
        <f t="shared" si="2"/>
        <v>4.4444444444444446</v>
      </c>
    </row>
    <row r="23" spans="1:9" s="42" customFormat="1" ht="15" x14ac:dyDescent="0.25">
      <c r="A23" s="44" t="s">
        <v>24</v>
      </c>
      <c r="B23" s="64">
        <v>2090.6999999999998</v>
      </c>
      <c r="C23" s="45">
        <f>B23*100/B7</f>
        <v>0.69845207692360356</v>
      </c>
      <c r="D23" s="64">
        <v>8600</v>
      </c>
      <c r="E23" s="64">
        <f>D23*100/D7</f>
        <v>0.6974952539908692</v>
      </c>
      <c r="F23" s="64">
        <v>2624.4</v>
      </c>
      <c r="G23" s="45">
        <f>F23*100/F7</f>
        <v>1.0983055443839902</v>
      </c>
      <c r="H23" s="46">
        <f t="shared" si="3"/>
        <v>25.52733534222989</v>
      </c>
      <c r="I23" s="47">
        <f t="shared" si="2"/>
        <v>30.516279069767442</v>
      </c>
    </row>
    <row r="24" spans="1:9" s="42" customFormat="1" ht="30" x14ac:dyDescent="0.25">
      <c r="A24" s="44" t="s">
        <v>107</v>
      </c>
      <c r="B24" s="64">
        <v>0.2</v>
      </c>
      <c r="C24" s="45"/>
      <c r="D24" s="64">
        <v>0</v>
      </c>
      <c r="E24" s="64"/>
      <c r="F24" s="64">
        <v>0</v>
      </c>
      <c r="G24" s="45"/>
      <c r="H24" s="46">
        <f t="shared" si="3"/>
        <v>-100</v>
      </c>
      <c r="I24" s="47" t="e">
        <f t="shared" si="2"/>
        <v>#DIV/0!</v>
      </c>
    </row>
    <row r="25" spans="1:9" s="42" customFormat="1" ht="60" x14ac:dyDescent="0.25">
      <c r="A25" s="44" t="s">
        <v>90</v>
      </c>
      <c r="B25" s="64">
        <f>SUM(B26:B29)</f>
        <v>2843.3</v>
      </c>
      <c r="C25" s="45">
        <f>B25*100/B7</f>
        <v>0.94987745267942902</v>
      </c>
      <c r="D25" s="64">
        <f>D26+D27+D28+D29</f>
        <v>14228.9</v>
      </c>
      <c r="E25" s="64">
        <f>D25*100/D7</f>
        <v>1.1540221185477535</v>
      </c>
      <c r="F25" s="64">
        <f>SUM(F26:F29)</f>
        <v>2818.8</v>
      </c>
      <c r="G25" s="45">
        <f>F25*100/F7</f>
        <v>1.1796615106346562</v>
      </c>
      <c r="H25" s="46">
        <f>F25/B25*100-100</f>
        <v>-0.8616748144761317</v>
      </c>
      <c r="I25" s="47">
        <f t="shared" si="2"/>
        <v>19.810385904743168</v>
      </c>
    </row>
    <row r="26" spans="1:9" s="42" customFormat="1" ht="15" x14ac:dyDescent="0.25">
      <c r="A26" s="44" t="s">
        <v>91</v>
      </c>
      <c r="B26" s="64">
        <v>663</v>
      </c>
      <c r="C26" s="45">
        <f>B26*100/B7</f>
        <v>0.22149219256724983</v>
      </c>
      <c r="D26" s="64">
        <v>3609</v>
      </c>
      <c r="E26" s="64">
        <f>D26*100/D7</f>
        <v>0.2927046943782613</v>
      </c>
      <c r="F26" s="64">
        <v>680.4</v>
      </c>
      <c r="G26" s="45">
        <f>F26*100/F7</f>
        <v>0.2847458818773308</v>
      </c>
      <c r="H26" s="46">
        <f>F26/B26*100-100</f>
        <v>2.6244343891402622</v>
      </c>
      <c r="I26" s="47">
        <f t="shared" si="2"/>
        <v>18.852867830423939</v>
      </c>
    </row>
    <row r="27" spans="1:9" s="42" customFormat="1" ht="15" x14ac:dyDescent="0.25">
      <c r="A27" s="44" t="s">
        <v>92</v>
      </c>
      <c r="B27" s="64">
        <v>512.29999999999995</v>
      </c>
      <c r="C27" s="45">
        <f>B27*100/B7</f>
        <v>0.17114698378914339</v>
      </c>
      <c r="D27" s="64">
        <v>4129.8999999999996</v>
      </c>
      <c r="E27" s="64">
        <f>D27*100/D7</f>
        <v>0.33495181970428961</v>
      </c>
      <c r="F27" s="64">
        <v>613.1</v>
      </c>
      <c r="G27" s="45">
        <f>F27*100/F7</f>
        <v>0.25658098203849428</v>
      </c>
      <c r="H27" s="46">
        <f>F27/B27*100-100</f>
        <v>19.675971110677352</v>
      </c>
      <c r="I27" s="47">
        <f t="shared" si="2"/>
        <v>14.845395772294731</v>
      </c>
    </row>
    <row r="28" spans="1:9" s="42" customFormat="1" ht="30" x14ac:dyDescent="0.25">
      <c r="A28" s="44" t="s">
        <v>93</v>
      </c>
      <c r="B28" s="64">
        <v>0</v>
      </c>
      <c r="C28" s="45">
        <v>0</v>
      </c>
      <c r="D28" s="64">
        <v>0</v>
      </c>
      <c r="E28" s="64">
        <v>0</v>
      </c>
      <c r="F28" s="64">
        <v>0</v>
      </c>
      <c r="G28" s="45">
        <v>0</v>
      </c>
      <c r="H28" s="45" t="s">
        <v>105</v>
      </c>
      <c r="I28" s="47" t="e">
        <f t="shared" si="2"/>
        <v>#DIV/0!</v>
      </c>
    </row>
    <row r="29" spans="1:9" s="42" customFormat="1" ht="30" x14ac:dyDescent="0.25">
      <c r="A29" s="44" t="s">
        <v>94</v>
      </c>
      <c r="B29" s="64">
        <v>1668</v>
      </c>
      <c r="C29" s="45">
        <f>B29*100/B7</f>
        <v>0.5572382763230358</v>
      </c>
      <c r="D29" s="64">
        <v>6490</v>
      </c>
      <c r="E29" s="64">
        <f>D29*100/D7</f>
        <v>0.52636560446520253</v>
      </c>
      <c r="F29" s="64">
        <v>1525.3</v>
      </c>
      <c r="G29" s="45">
        <f>F29*100/F7</f>
        <v>0.63833464671883111</v>
      </c>
      <c r="H29" s="46">
        <f t="shared" ref="H29:H33" si="4">F29/B29*100-100</f>
        <v>-8.5551558752997607</v>
      </c>
      <c r="I29" s="47">
        <f t="shared" si="2"/>
        <v>23.502311248073958</v>
      </c>
    </row>
    <row r="30" spans="1:9" s="42" customFormat="1" ht="30" x14ac:dyDescent="0.25">
      <c r="A30" s="44" t="s">
        <v>25</v>
      </c>
      <c r="B30" s="64">
        <f>SUM(B31)</f>
        <v>565</v>
      </c>
      <c r="C30" s="45">
        <f>B30*100/B7</f>
        <v>0.18875277345474534</v>
      </c>
      <c r="D30" s="71">
        <f>SUM(D31)</f>
        <v>0</v>
      </c>
      <c r="E30" s="64">
        <f>D30*100/D7</f>
        <v>0</v>
      </c>
      <c r="F30" s="64">
        <f>SUM(F31)</f>
        <v>0</v>
      </c>
      <c r="G30" s="45">
        <f>F30*100/F7</f>
        <v>0</v>
      </c>
      <c r="H30" s="46">
        <f t="shared" si="4"/>
        <v>-100</v>
      </c>
      <c r="I30" s="47" t="e">
        <f t="shared" si="2"/>
        <v>#DIV/0!</v>
      </c>
    </row>
    <row r="31" spans="1:9" s="42" customFormat="1" ht="30" x14ac:dyDescent="0.25">
      <c r="A31" s="44" t="s">
        <v>26</v>
      </c>
      <c r="B31" s="64">
        <v>565</v>
      </c>
      <c r="C31" s="45">
        <f>B31*100/B8</f>
        <v>0.26339270313637775</v>
      </c>
      <c r="D31" s="64">
        <v>0</v>
      </c>
      <c r="E31" s="64">
        <v>0</v>
      </c>
      <c r="F31" s="64"/>
      <c r="G31" s="45">
        <v>0</v>
      </c>
      <c r="H31" s="46">
        <f t="shared" si="4"/>
        <v>-100</v>
      </c>
      <c r="I31" s="47" t="e">
        <f t="shared" si="2"/>
        <v>#DIV/0!</v>
      </c>
    </row>
    <row r="32" spans="1:9" s="42" customFormat="1" ht="48" customHeight="1" x14ac:dyDescent="0.25">
      <c r="A32" s="44" t="s">
        <v>27</v>
      </c>
      <c r="B32" s="64">
        <v>3686.1</v>
      </c>
      <c r="C32" s="45">
        <f>B32*100/B9</f>
        <v>3.6172421779014674</v>
      </c>
      <c r="D32" s="64">
        <v>11201.3</v>
      </c>
      <c r="E32" s="64">
        <f>D32*100/D7</f>
        <v>0.90847134750324698</v>
      </c>
      <c r="F32" s="64">
        <v>2070.9</v>
      </c>
      <c r="G32" s="45">
        <f>F32*100/F7</f>
        <v>0.86666702936473305</v>
      </c>
      <c r="H32" s="46">
        <f t="shared" si="4"/>
        <v>-43.818670139171481</v>
      </c>
      <c r="I32" s="47">
        <f t="shared" si="2"/>
        <v>18.488032639068681</v>
      </c>
    </row>
    <row r="33" spans="1:9" s="42" customFormat="1" ht="45" x14ac:dyDescent="0.25">
      <c r="A33" s="44" t="s">
        <v>28</v>
      </c>
      <c r="B33" s="64">
        <v>138.19999999999999</v>
      </c>
      <c r="C33" s="45">
        <f>B33*100/B10</f>
        <v>0.13561836873280234</v>
      </c>
      <c r="D33" s="64">
        <v>2308</v>
      </c>
      <c r="E33" s="64">
        <f>D33*100/D7</f>
        <v>0.18718826118731699</v>
      </c>
      <c r="F33" s="64">
        <v>81.8</v>
      </c>
      <c r="G33" s="45">
        <v>1507.8</v>
      </c>
      <c r="H33" s="46">
        <f t="shared" si="4"/>
        <v>-40.810419681620836</v>
      </c>
      <c r="I33" s="47">
        <f t="shared" si="2"/>
        <v>3.54419410745234</v>
      </c>
    </row>
    <row r="34" spans="1:9" s="42" customFormat="1" ht="30" x14ac:dyDescent="0.25">
      <c r="A34" s="44" t="s">
        <v>29</v>
      </c>
      <c r="B34" s="64">
        <v>283.3</v>
      </c>
      <c r="C34" s="45">
        <f>B34*100/B7</f>
        <v>9.4643647291556374E-2</v>
      </c>
      <c r="D34" s="64">
        <v>2022.2</v>
      </c>
      <c r="E34" s="64">
        <f>D34*100/D7</f>
        <v>0.1640087096070158</v>
      </c>
      <c r="F34" s="64">
        <v>396.1</v>
      </c>
      <c r="G34" s="45">
        <f>F34*100/F7</f>
        <v>0.16576696621341966</v>
      </c>
      <c r="H34" s="45" t="s">
        <v>106</v>
      </c>
      <c r="I34" s="47">
        <f t="shared" si="2"/>
        <v>19.587577885471269</v>
      </c>
    </row>
    <row r="35" spans="1:9" s="42" customFormat="1" ht="15" x14ac:dyDescent="0.25">
      <c r="A35" s="44" t="s">
        <v>30</v>
      </c>
      <c r="B35" s="64">
        <v>3.3</v>
      </c>
      <c r="C35" s="45">
        <v>0</v>
      </c>
      <c r="D35" s="64">
        <v>0</v>
      </c>
      <c r="E35" s="64">
        <v>0</v>
      </c>
      <c r="F35" s="64">
        <v>0</v>
      </c>
      <c r="G35" s="45" t="s">
        <v>19</v>
      </c>
      <c r="H35" s="45"/>
      <c r="I35" s="47" t="e">
        <f t="shared" si="2"/>
        <v>#DIV/0!</v>
      </c>
    </row>
    <row r="36" spans="1:9" s="42" customFormat="1" ht="18" customHeight="1" x14ac:dyDescent="0.25">
      <c r="A36" s="48" t="s">
        <v>31</v>
      </c>
      <c r="B36" s="64">
        <f>B37+B45+B43</f>
        <v>84824.750000000015</v>
      </c>
      <c r="C36" s="45">
        <f>B36*100/B7</f>
        <v>28.337888177177721</v>
      </c>
      <c r="D36" s="64">
        <f>D37+D44+D45</f>
        <v>558152.69999999995</v>
      </c>
      <c r="E36" s="64">
        <f>D36*100/D7</f>
        <v>45.268472006068535</v>
      </c>
      <c r="F36" s="64">
        <f>F37+F44+F45</f>
        <v>79386.700000000012</v>
      </c>
      <c r="G36" s="45">
        <f>F36*100/F7</f>
        <v>33.223156820739419</v>
      </c>
      <c r="H36" s="46">
        <f t="shared" ref="H36:H43" si="5">F36/B36*100-100</f>
        <v>-6.4109236985667479</v>
      </c>
      <c r="I36" s="47">
        <f t="shared" ref="I36:I43" si="6">F36/D36*100</f>
        <v>14.223114928943284</v>
      </c>
    </row>
    <row r="37" spans="1:9" s="42" customFormat="1" ht="60" x14ac:dyDescent="0.25">
      <c r="A37" s="44" t="s">
        <v>32</v>
      </c>
      <c r="B37" s="64">
        <f>SUM(B38:B41)</f>
        <v>84824.800000000017</v>
      </c>
      <c r="C37" s="45">
        <f>B37*100/B7</f>
        <v>28.337904880962984</v>
      </c>
      <c r="D37" s="64">
        <f>SUM(D38:D41)</f>
        <v>558152.69999999995</v>
      </c>
      <c r="E37" s="64">
        <f>D37*100/D7</f>
        <v>45.268472006068535</v>
      </c>
      <c r="F37" s="64">
        <f>SUM(F38:F41)</f>
        <v>79386.700000000012</v>
      </c>
      <c r="G37" s="45">
        <f>F37*100/F7</f>
        <v>33.223156820739419</v>
      </c>
      <c r="H37" s="46">
        <f t="shared" si="5"/>
        <v>-6.4109788646716623</v>
      </c>
      <c r="I37" s="47">
        <f t="shared" si="6"/>
        <v>14.223114928943284</v>
      </c>
    </row>
    <row r="38" spans="1:9" s="42" customFormat="1" ht="33" customHeight="1" x14ac:dyDescent="0.25">
      <c r="A38" s="44" t="s">
        <v>33</v>
      </c>
      <c r="B38" s="64">
        <v>789.9</v>
      </c>
      <c r="C38" s="45">
        <f>B38*100/B7</f>
        <v>0.26388639956089088</v>
      </c>
      <c r="D38" s="64">
        <v>0</v>
      </c>
      <c r="E38" s="64">
        <f>D38*100/D7</f>
        <v>0</v>
      </c>
      <c r="F38" s="64">
        <v>0</v>
      </c>
      <c r="G38" s="45">
        <f>F38*100/F7</f>
        <v>0</v>
      </c>
      <c r="H38" s="46">
        <f t="shared" si="5"/>
        <v>-100</v>
      </c>
      <c r="I38" s="47" t="e">
        <f t="shared" si="6"/>
        <v>#DIV/0!</v>
      </c>
    </row>
    <row r="39" spans="1:9" s="42" customFormat="1" ht="45" x14ac:dyDescent="0.25">
      <c r="A39" s="44" t="s">
        <v>34</v>
      </c>
      <c r="B39" s="64">
        <v>6739.7</v>
      </c>
      <c r="C39" s="45">
        <f>B39*100/B7</f>
        <v>2.2515700305361896</v>
      </c>
      <c r="D39" s="64">
        <v>171474.8</v>
      </c>
      <c r="E39" s="64">
        <f>D39*100/D7</f>
        <v>13.907309206864362</v>
      </c>
      <c r="F39" s="64">
        <v>3285.1</v>
      </c>
      <c r="G39" s="45">
        <f>F39*100/F7</f>
        <v>1.374807020216372</v>
      </c>
      <c r="H39" s="47">
        <f t="shared" si="5"/>
        <v>-51.257474368295327</v>
      </c>
      <c r="I39" s="47">
        <f t="shared" si="6"/>
        <v>1.9157917081693638</v>
      </c>
    </row>
    <row r="40" spans="1:9" s="42" customFormat="1" ht="45" x14ac:dyDescent="0.25">
      <c r="A40" s="44" t="s">
        <v>35</v>
      </c>
      <c r="B40" s="64">
        <v>72130.600000000006</v>
      </c>
      <c r="C40" s="45">
        <v>7</v>
      </c>
      <c r="D40" s="64">
        <v>352062.3</v>
      </c>
      <c r="E40" s="64">
        <f>D40*100/D7</f>
        <v>28.553695739431351</v>
      </c>
      <c r="F40" s="64">
        <v>71375.5</v>
      </c>
      <c r="G40" s="45">
        <f>F40*100/F7</f>
        <v>29.870487495495922</v>
      </c>
      <c r="H40" s="47">
        <f t="shared" si="5"/>
        <v>-1.0468511283699371</v>
      </c>
      <c r="I40" s="47">
        <f t="shared" si="6"/>
        <v>20.273542495177701</v>
      </c>
    </row>
    <row r="41" spans="1:9" s="42" customFormat="1" ht="15" x14ac:dyDescent="0.25">
      <c r="A41" s="44" t="s">
        <v>36</v>
      </c>
      <c r="B41" s="64">
        <v>5164.6000000000004</v>
      </c>
      <c r="C41" s="45">
        <f>B41*100/B7</f>
        <v>1.7253673872289874</v>
      </c>
      <c r="D41" s="64">
        <v>34615.599999999999</v>
      </c>
      <c r="E41" s="64">
        <f>D41*100/D7</f>
        <v>2.8074670597728293</v>
      </c>
      <c r="F41" s="64">
        <v>4726.1000000000004</v>
      </c>
      <c r="G41" s="45">
        <f>F41*100/F7</f>
        <v>1.9778623050271213</v>
      </c>
      <c r="H41" s="47">
        <f t="shared" si="5"/>
        <v>-8.4904929713820962</v>
      </c>
      <c r="I41" s="47">
        <f t="shared" si="6"/>
        <v>13.653092825200201</v>
      </c>
    </row>
    <row r="42" spans="1:9" s="42" customFormat="1" ht="45" x14ac:dyDescent="0.25">
      <c r="A42" s="44" t="s">
        <v>95</v>
      </c>
      <c r="B42" s="64">
        <v>0</v>
      </c>
      <c r="C42" s="45">
        <v>0</v>
      </c>
      <c r="D42" s="64">
        <v>0</v>
      </c>
      <c r="E42" s="64">
        <v>0</v>
      </c>
      <c r="F42" s="64">
        <v>0</v>
      </c>
      <c r="G42" s="45">
        <v>0</v>
      </c>
      <c r="H42" s="47" t="e">
        <f t="shared" si="5"/>
        <v>#DIV/0!</v>
      </c>
      <c r="I42" s="47" t="e">
        <f t="shared" si="6"/>
        <v>#DIV/0!</v>
      </c>
    </row>
    <row r="43" spans="1:9" s="42" customFormat="1" ht="30" x14ac:dyDescent="0.25">
      <c r="A43" s="44" t="s">
        <v>37</v>
      </c>
      <c r="B43" s="64">
        <v>0</v>
      </c>
      <c r="C43" s="45">
        <v>0</v>
      </c>
      <c r="D43" s="64">
        <v>0</v>
      </c>
      <c r="E43" s="64">
        <v>0</v>
      </c>
      <c r="F43" s="64">
        <v>0</v>
      </c>
      <c r="G43" s="45">
        <v>0</v>
      </c>
      <c r="H43" s="47" t="e">
        <f t="shared" si="5"/>
        <v>#DIV/0!</v>
      </c>
      <c r="I43" s="47" t="e">
        <f t="shared" si="6"/>
        <v>#DIV/0!</v>
      </c>
    </row>
    <row r="44" spans="1:9" s="42" customFormat="1" ht="60" x14ac:dyDescent="0.25">
      <c r="A44" s="44" t="s">
        <v>38</v>
      </c>
      <c r="B44" s="64">
        <v>0</v>
      </c>
      <c r="C44" s="45">
        <v>0</v>
      </c>
      <c r="D44" s="64">
        <v>0</v>
      </c>
      <c r="E44" s="64">
        <v>0</v>
      </c>
      <c r="F44" s="64">
        <v>0</v>
      </c>
      <c r="G44" s="45">
        <v>0</v>
      </c>
      <c r="H44" s="47" t="s">
        <v>108</v>
      </c>
      <c r="I44" s="47" t="e">
        <f t="shared" ref="I44" si="7">F44/D44*100</f>
        <v>#DIV/0!</v>
      </c>
    </row>
    <row r="45" spans="1:9" s="42" customFormat="1" ht="30" x14ac:dyDescent="0.25">
      <c r="A45" s="44" t="s">
        <v>39</v>
      </c>
      <c r="B45" s="64">
        <v>-0.05</v>
      </c>
      <c r="C45" s="45" t="s">
        <v>19</v>
      </c>
      <c r="D45" s="64">
        <v>0</v>
      </c>
      <c r="E45" s="64" t="s">
        <v>19</v>
      </c>
      <c r="F45" s="64">
        <v>0</v>
      </c>
      <c r="G45" s="45" t="s">
        <v>108</v>
      </c>
      <c r="H45" s="47">
        <f t="shared" ref="H45" si="8">F45/B45*100-100</f>
        <v>-100</v>
      </c>
      <c r="I45" s="47" t="e">
        <f t="shared" ref="I45" si="9">F45/D45*100</f>
        <v>#DIV/0!</v>
      </c>
    </row>
    <row r="46" spans="1:9" s="15" customFormat="1" x14ac:dyDescent="0.2"/>
    <row r="47" spans="1:9" s="15" customFormat="1" x14ac:dyDescent="0.2"/>
  </sheetData>
  <mergeCells count="2">
    <mergeCell ref="A3:I3"/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workbookViewId="0">
      <selection activeCell="O8" sqref="O8"/>
    </sheetView>
  </sheetViews>
  <sheetFormatPr defaultRowHeight="12.75" x14ac:dyDescent="0.2"/>
  <cols>
    <col min="1" max="1" width="38.42578125" style="21" customWidth="1"/>
    <col min="2" max="2" width="14.5703125" style="52" customWidth="1"/>
    <col min="3" max="3" width="12.140625" style="15" customWidth="1"/>
    <col min="4" max="4" width="17.28515625" style="15" customWidth="1"/>
    <col min="5" max="5" width="13.7109375" style="42" customWidth="1"/>
    <col min="6" max="6" width="16.5703125" style="15" customWidth="1"/>
    <col min="7" max="7" width="13.42578125" style="15" customWidth="1"/>
    <col min="8" max="8" width="14.7109375" style="15" customWidth="1"/>
    <col min="9" max="9" width="14" style="15" customWidth="1"/>
    <col min="10" max="16384" width="9.140625" style="15"/>
  </cols>
  <sheetData>
    <row r="1" spans="1:9" s="42" customFormat="1" ht="14.25" x14ac:dyDescent="0.2">
      <c r="A1" s="75" t="s">
        <v>133</v>
      </c>
      <c r="B1" s="75"/>
      <c r="C1" s="75"/>
      <c r="D1" s="75"/>
      <c r="E1" s="75"/>
      <c r="F1" s="75"/>
      <c r="G1" s="75"/>
      <c r="H1" s="75"/>
      <c r="I1" s="75"/>
    </row>
    <row r="2" spans="1:9" s="42" customFormat="1" ht="24" customHeight="1" x14ac:dyDescent="0.25">
      <c r="A2" s="53"/>
      <c r="B2" s="49"/>
      <c r="C2" s="54"/>
      <c r="D2" s="16"/>
      <c r="E2" s="54"/>
      <c r="F2" s="16"/>
      <c r="G2" s="54"/>
      <c r="H2" s="54"/>
      <c r="I2" s="55" t="s">
        <v>96</v>
      </c>
    </row>
    <row r="3" spans="1:9" s="42" customFormat="1" ht="77.25" customHeight="1" x14ac:dyDescent="0.2">
      <c r="A3" s="56" t="s">
        <v>0</v>
      </c>
      <c r="B3" s="50" t="s">
        <v>129</v>
      </c>
      <c r="C3" s="56" t="s">
        <v>97</v>
      </c>
      <c r="D3" s="17" t="s">
        <v>130</v>
      </c>
      <c r="E3" s="56" t="s">
        <v>98</v>
      </c>
      <c r="F3" s="17" t="s">
        <v>125</v>
      </c>
      <c r="G3" s="56" t="s">
        <v>98</v>
      </c>
      <c r="H3" s="56" t="s">
        <v>3</v>
      </c>
      <c r="I3" s="56" t="s">
        <v>99</v>
      </c>
    </row>
    <row r="4" spans="1:9" s="42" customFormat="1" ht="15.75" thickBot="1" x14ac:dyDescent="0.3">
      <c r="A4" s="57">
        <v>1</v>
      </c>
      <c r="B4" s="51">
        <v>2</v>
      </c>
      <c r="C4" s="58">
        <v>3</v>
      </c>
      <c r="D4" s="31">
        <v>4</v>
      </c>
      <c r="E4" s="58">
        <v>5</v>
      </c>
      <c r="F4" s="31">
        <v>6</v>
      </c>
      <c r="G4" s="58">
        <v>7</v>
      </c>
      <c r="H4" s="58">
        <v>8</v>
      </c>
      <c r="I4" s="58">
        <v>9</v>
      </c>
    </row>
    <row r="5" spans="1:9" s="42" customFormat="1" ht="15" thickBot="1" x14ac:dyDescent="0.25">
      <c r="A5" s="35" t="s">
        <v>100</v>
      </c>
      <c r="B5" s="36">
        <f>B6+B15+B17+B21+B26+B31+B33+B39+B42+B47+B54</f>
        <v>198806.09999999998</v>
      </c>
      <c r="C5" s="37">
        <f>C6+C15+C17+C21+C26+C31+C33+C39+C42+C47+C54</f>
        <v>100</v>
      </c>
      <c r="D5" s="36">
        <f>SUM(D6+D15+D17+D21+D26+D31+D33+D39+D42+D47+D54+D56)</f>
        <v>1288333.2</v>
      </c>
      <c r="E5" s="37">
        <f>SUM(E6:E58)</f>
        <v>100.00000000000003</v>
      </c>
      <c r="F5" s="36">
        <f>SUM(F6+F15+F17+F21+F26+F31+F33+F39+F42+F47+F54+F56)</f>
        <v>230881.5</v>
      </c>
      <c r="G5" s="38">
        <f>SUM(G6:G58)</f>
        <v>99.999999999999986</v>
      </c>
      <c r="H5" s="38">
        <f>F5/B5*100-100</f>
        <v>16.134011984541743</v>
      </c>
      <c r="I5" s="39">
        <f>F5/D5*100</f>
        <v>17.92094622726481</v>
      </c>
    </row>
    <row r="6" spans="1:9" ht="30" x14ac:dyDescent="0.2">
      <c r="A6" s="32" t="s">
        <v>41</v>
      </c>
      <c r="B6" s="67">
        <f>SUM(B7:B14)</f>
        <v>25012.199999999997</v>
      </c>
      <c r="C6" s="33">
        <f>B6*100/B5</f>
        <v>12.581203494258979</v>
      </c>
      <c r="D6" s="67">
        <f>SUM(D7:D14)</f>
        <v>156418.1</v>
      </c>
      <c r="E6" s="68">
        <f>D6*100/D5</f>
        <v>12.141121566998352</v>
      </c>
      <c r="F6" s="67">
        <f>SUM(F7:F14)</f>
        <v>29461.599999999999</v>
      </c>
      <c r="G6" s="34">
        <f>F6*100/F5</f>
        <v>12.760485357207052</v>
      </c>
      <c r="H6" s="34">
        <f t="shared" ref="H6:H57" si="0">F6/B6*100-100</f>
        <v>17.788919007524328</v>
      </c>
      <c r="I6" s="34">
        <f t="shared" ref="I6:I59" si="1">F6/D6*100</f>
        <v>18.835160381055644</v>
      </c>
    </row>
    <row r="7" spans="1:9" ht="50.25" customHeight="1" x14ac:dyDescent="0.2">
      <c r="A7" s="18" t="s">
        <v>121</v>
      </c>
      <c r="B7" s="66">
        <v>623.6</v>
      </c>
      <c r="C7" s="19"/>
      <c r="D7" s="66">
        <v>4409</v>
      </c>
      <c r="E7" s="69"/>
      <c r="F7" s="66">
        <v>997.8</v>
      </c>
      <c r="G7" s="20"/>
      <c r="H7" s="20">
        <f t="shared" si="0"/>
        <v>60.006414368184721</v>
      </c>
      <c r="I7" s="20">
        <f t="shared" si="1"/>
        <v>22.630982082104783</v>
      </c>
    </row>
    <row r="8" spans="1:9" ht="75" x14ac:dyDescent="0.2">
      <c r="A8" s="18" t="s">
        <v>42</v>
      </c>
      <c r="B8" s="66">
        <v>639.4</v>
      </c>
      <c r="C8" s="19"/>
      <c r="D8" s="66">
        <v>0</v>
      </c>
      <c r="E8" s="69"/>
      <c r="F8" s="66">
        <v>0</v>
      </c>
      <c r="G8" s="20"/>
      <c r="H8" s="20">
        <f t="shared" si="0"/>
        <v>-100</v>
      </c>
      <c r="I8" s="20" t="e">
        <f t="shared" si="1"/>
        <v>#DIV/0!</v>
      </c>
    </row>
    <row r="9" spans="1:9" ht="75" customHeight="1" x14ac:dyDescent="0.2">
      <c r="A9" s="18" t="s">
        <v>43</v>
      </c>
      <c r="B9" s="66">
        <v>11667.9</v>
      </c>
      <c r="C9" s="19"/>
      <c r="D9" s="66">
        <v>57384.1</v>
      </c>
      <c r="E9" s="69"/>
      <c r="F9" s="66">
        <v>12278.4</v>
      </c>
      <c r="G9" s="20"/>
      <c r="H9" s="20">
        <f t="shared" si="0"/>
        <v>5.2323040135756997</v>
      </c>
      <c r="I9" s="20">
        <f t="shared" si="1"/>
        <v>21.396867773477322</v>
      </c>
    </row>
    <row r="10" spans="1:9" ht="15" x14ac:dyDescent="0.2">
      <c r="A10" s="18" t="s">
        <v>44</v>
      </c>
      <c r="B10" s="66">
        <v>1.8</v>
      </c>
      <c r="C10" s="19"/>
      <c r="D10" s="66">
        <v>14.4</v>
      </c>
      <c r="E10" s="69"/>
      <c r="F10" s="66">
        <v>14.4</v>
      </c>
      <c r="G10" s="20"/>
      <c r="H10" s="20" t="s">
        <v>22</v>
      </c>
      <c r="I10" s="20">
        <f t="shared" si="1"/>
        <v>100</v>
      </c>
    </row>
    <row r="11" spans="1:9" ht="60" x14ac:dyDescent="0.2">
      <c r="A11" s="18" t="s">
        <v>45</v>
      </c>
      <c r="B11" s="66">
        <v>341.5</v>
      </c>
      <c r="C11" s="19"/>
      <c r="D11" s="66">
        <v>2593</v>
      </c>
      <c r="E11" s="69"/>
      <c r="F11" s="66">
        <v>345.4</v>
      </c>
      <c r="G11" s="20"/>
      <c r="H11" s="20">
        <f t="shared" si="0"/>
        <v>1.1420204978038129</v>
      </c>
      <c r="I11" s="20">
        <f t="shared" si="1"/>
        <v>13.320478210566911</v>
      </c>
    </row>
    <row r="12" spans="1:9" ht="30" x14ac:dyDescent="0.2">
      <c r="A12" s="18" t="s">
        <v>46</v>
      </c>
      <c r="B12" s="66">
        <v>0</v>
      </c>
      <c r="C12" s="19"/>
      <c r="D12" s="66">
        <v>0</v>
      </c>
      <c r="E12" s="69"/>
      <c r="F12" s="66">
        <v>0</v>
      </c>
      <c r="G12" s="20"/>
      <c r="H12" s="20" t="s">
        <v>22</v>
      </c>
      <c r="I12" s="20" t="e">
        <f t="shared" si="1"/>
        <v>#DIV/0!</v>
      </c>
    </row>
    <row r="13" spans="1:9" ht="15" x14ac:dyDescent="0.2">
      <c r="A13" s="18" t="s">
        <v>47</v>
      </c>
      <c r="B13" s="66">
        <v>0</v>
      </c>
      <c r="C13" s="19"/>
      <c r="D13" s="66">
        <v>500</v>
      </c>
      <c r="E13" s="69"/>
      <c r="F13" s="66">
        <v>0</v>
      </c>
      <c r="G13" s="20"/>
      <c r="H13" s="20" t="s">
        <v>22</v>
      </c>
      <c r="I13" s="20" t="s">
        <v>22</v>
      </c>
    </row>
    <row r="14" spans="1:9" ht="15" x14ac:dyDescent="0.2">
      <c r="A14" s="18" t="s">
        <v>48</v>
      </c>
      <c r="B14" s="66">
        <v>11738</v>
      </c>
      <c r="C14" s="19"/>
      <c r="D14" s="66">
        <v>91517.6</v>
      </c>
      <c r="E14" s="69"/>
      <c r="F14" s="66">
        <v>15825.6</v>
      </c>
      <c r="G14" s="20"/>
      <c r="H14" s="20">
        <f t="shared" si="0"/>
        <v>34.823649684784471</v>
      </c>
      <c r="I14" s="20">
        <f t="shared" si="1"/>
        <v>17.292411514287963</v>
      </c>
    </row>
    <row r="15" spans="1:9" ht="15" x14ac:dyDescent="0.2">
      <c r="A15" s="18" t="s">
        <v>49</v>
      </c>
      <c r="B15" s="66">
        <f>SUM(B16)</f>
        <v>51.4</v>
      </c>
      <c r="C15" s="19">
        <f>B15*100/B5</f>
        <v>2.5854337467512319E-2</v>
      </c>
      <c r="D15" s="66">
        <f>SUM(D16)</f>
        <v>1097.5</v>
      </c>
      <c r="E15" s="69">
        <f>D15*100/D5</f>
        <v>8.5187589670125713E-2</v>
      </c>
      <c r="F15" s="66">
        <f>SUM(F16)</f>
        <v>66.099999999999994</v>
      </c>
      <c r="G15" s="20">
        <f>F15*100/F5</f>
        <v>2.8629405127738684E-2</v>
      </c>
      <c r="H15" s="20">
        <f t="shared" si="0"/>
        <v>28.599221789883245</v>
      </c>
      <c r="I15" s="20">
        <f t="shared" si="1"/>
        <v>6.022779043280182</v>
      </c>
    </row>
    <row r="16" spans="1:9" ht="30" x14ac:dyDescent="0.2">
      <c r="A16" s="18" t="s">
        <v>50</v>
      </c>
      <c r="B16" s="66">
        <v>51.4</v>
      </c>
      <c r="C16" s="19"/>
      <c r="D16" s="66">
        <v>1097.5</v>
      </c>
      <c r="E16" s="69"/>
      <c r="F16" s="66">
        <v>66.099999999999994</v>
      </c>
      <c r="G16" s="20"/>
      <c r="H16" s="20">
        <f t="shared" si="0"/>
        <v>28.599221789883245</v>
      </c>
      <c r="I16" s="20">
        <f t="shared" si="1"/>
        <v>6.022779043280182</v>
      </c>
    </row>
    <row r="17" spans="1:9" ht="45" x14ac:dyDescent="0.2">
      <c r="A17" s="18" t="s">
        <v>51</v>
      </c>
      <c r="B17" s="66">
        <f>SUM(B20:B20)</f>
        <v>124.9</v>
      </c>
      <c r="C17" s="19">
        <f>B17*100/B5</f>
        <v>6.2825034040705996E-2</v>
      </c>
      <c r="D17" s="66">
        <f>SUM(D18:D20)</f>
        <v>6271</v>
      </c>
      <c r="E17" s="69">
        <f>D17*100/D5</f>
        <v>0.48675296111285499</v>
      </c>
      <c r="F17" s="66">
        <f>SUM(F18:F20)</f>
        <v>48</v>
      </c>
      <c r="G17" s="20">
        <f>F17*100/F5</f>
        <v>2.078988572059693E-2</v>
      </c>
      <c r="H17" s="20" t="s">
        <v>119</v>
      </c>
      <c r="I17" s="20">
        <f t="shared" si="1"/>
        <v>0.7654281613777707</v>
      </c>
    </row>
    <row r="18" spans="1:9" ht="15" x14ac:dyDescent="0.2">
      <c r="A18" s="18" t="s">
        <v>131</v>
      </c>
      <c r="B18" s="66">
        <v>0</v>
      </c>
      <c r="C18" s="19"/>
      <c r="D18" s="66">
        <v>200</v>
      </c>
      <c r="E18" s="69"/>
      <c r="F18" s="66">
        <v>0</v>
      </c>
      <c r="G18" s="20"/>
      <c r="H18" s="20"/>
      <c r="I18" s="20"/>
    </row>
    <row r="19" spans="1:9" ht="60" x14ac:dyDescent="0.2">
      <c r="A19" s="18" t="s">
        <v>123</v>
      </c>
      <c r="B19" s="66">
        <v>0</v>
      </c>
      <c r="C19" s="19"/>
      <c r="D19" s="66">
        <v>2523</v>
      </c>
      <c r="E19" s="69"/>
      <c r="F19" s="66">
        <v>0</v>
      </c>
      <c r="G19" s="20"/>
      <c r="H19" s="20"/>
      <c r="I19" s="20">
        <f t="shared" si="1"/>
        <v>0</v>
      </c>
    </row>
    <row r="20" spans="1:9" ht="48.75" customHeight="1" x14ac:dyDescent="0.2">
      <c r="A20" s="18" t="s">
        <v>109</v>
      </c>
      <c r="B20" s="66">
        <v>124.9</v>
      </c>
      <c r="C20" s="19"/>
      <c r="D20" s="66">
        <v>3548</v>
      </c>
      <c r="E20" s="69"/>
      <c r="F20" s="66">
        <v>48</v>
      </c>
      <c r="G20" s="20"/>
      <c r="H20" s="20" t="s">
        <v>22</v>
      </c>
      <c r="I20" s="20">
        <f t="shared" si="1"/>
        <v>1.3528748590755355</v>
      </c>
    </row>
    <row r="21" spans="1:9" ht="15" x14ac:dyDescent="0.2">
      <c r="A21" s="18" t="s">
        <v>52</v>
      </c>
      <c r="B21" s="66">
        <f>SUM(B22:B25)</f>
        <v>7021.5999999999995</v>
      </c>
      <c r="C21" s="19">
        <f>B21*100/B5</f>
        <v>3.5318835790249903</v>
      </c>
      <c r="D21" s="66">
        <f>SUM(D22:D25)</f>
        <v>61984.4</v>
      </c>
      <c r="E21" s="69">
        <f>D21*100/D5</f>
        <v>4.811208777356665</v>
      </c>
      <c r="F21" s="66">
        <f>SUM(F22:F25)</f>
        <v>9957.9</v>
      </c>
      <c r="G21" s="20">
        <f>F21*100/F5</f>
        <v>4.3129917295235867</v>
      </c>
      <c r="H21" s="20">
        <f t="shared" si="0"/>
        <v>41.818104135809506</v>
      </c>
      <c r="I21" s="20">
        <f t="shared" si="1"/>
        <v>16.065171236633731</v>
      </c>
    </row>
    <row r="22" spans="1:9" ht="15" x14ac:dyDescent="0.2">
      <c r="A22" s="18" t="s">
        <v>53</v>
      </c>
      <c r="B22" s="66">
        <v>0</v>
      </c>
      <c r="C22" s="19"/>
      <c r="D22" s="66">
        <v>1897</v>
      </c>
      <c r="E22" s="69"/>
      <c r="F22" s="66">
        <v>0</v>
      </c>
      <c r="G22" s="20"/>
      <c r="H22" s="20" t="s">
        <v>119</v>
      </c>
      <c r="I22" s="20">
        <f t="shared" si="1"/>
        <v>0</v>
      </c>
    </row>
    <row r="23" spans="1:9" ht="15" x14ac:dyDescent="0.2">
      <c r="A23" s="18" t="s">
        <v>54</v>
      </c>
      <c r="B23" s="66">
        <v>821.2</v>
      </c>
      <c r="C23" s="19"/>
      <c r="D23" s="66">
        <v>5810.6</v>
      </c>
      <c r="E23" s="69"/>
      <c r="F23" s="66">
        <v>818.6</v>
      </c>
      <c r="G23" s="20"/>
      <c r="H23" s="20">
        <f t="shared" si="0"/>
        <v>-0.31660983925961261</v>
      </c>
      <c r="I23" s="20">
        <f t="shared" si="1"/>
        <v>14.088045984924102</v>
      </c>
    </row>
    <row r="24" spans="1:9" ht="15" x14ac:dyDescent="0.2">
      <c r="A24" s="18" t="s">
        <v>55</v>
      </c>
      <c r="B24" s="66">
        <v>6160.4</v>
      </c>
      <c r="C24" s="19"/>
      <c r="D24" s="66">
        <v>53046.8</v>
      </c>
      <c r="E24" s="69"/>
      <c r="F24" s="66">
        <v>9130.2999999999993</v>
      </c>
      <c r="G24" s="20"/>
      <c r="H24" s="20">
        <f t="shared" si="0"/>
        <v>48.209531848581264</v>
      </c>
      <c r="I24" s="20">
        <f t="shared" si="1"/>
        <v>17.211782803109703</v>
      </c>
    </row>
    <row r="25" spans="1:9" ht="30" x14ac:dyDescent="0.2">
      <c r="A25" s="18" t="s">
        <v>56</v>
      </c>
      <c r="B25" s="66">
        <v>40</v>
      </c>
      <c r="C25" s="19"/>
      <c r="D25" s="66">
        <v>1230</v>
      </c>
      <c r="E25" s="69"/>
      <c r="F25" s="66">
        <v>9</v>
      </c>
      <c r="G25" s="20"/>
      <c r="H25" s="20" t="s">
        <v>22</v>
      </c>
      <c r="I25" s="20">
        <f t="shared" si="1"/>
        <v>0.73170731707317083</v>
      </c>
    </row>
    <row r="26" spans="1:9" ht="30" x14ac:dyDescent="0.2">
      <c r="A26" s="18" t="s">
        <v>57</v>
      </c>
      <c r="B26" s="66">
        <f>SUM(B27:B30)</f>
        <v>6645</v>
      </c>
      <c r="C26" s="19">
        <f>B26*100/B5</f>
        <v>3.3424527718213883</v>
      </c>
      <c r="D26" s="66">
        <f>SUM(D27:D30)</f>
        <v>120887.79999999999</v>
      </c>
      <c r="E26" s="69">
        <f>D26*100/D5</f>
        <v>9.3832713462635269</v>
      </c>
      <c r="F26" s="66">
        <f>SUM(F27:F30)</f>
        <v>11104.7</v>
      </c>
      <c r="G26" s="20">
        <f>F26*100/F5</f>
        <v>4.8096967491981815</v>
      </c>
      <c r="H26" s="20">
        <f t="shared" si="0"/>
        <v>67.113619262603464</v>
      </c>
      <c r="I26" s="20">
        <f t="shared" si="1"/>
        <v>9.185955902911628</v>
      </c>
    </row>
    <row r="27" spans="1:9" ht="15" x14ac:dyDescent="0.2">
      <c r="A27" s="18" t="s">
        <v>58</v>
      </c>
      <c r="B27" s="66">
        <v>117.3</v>
      </c>
      <c r="C27" s="19"/>
      <c r="D27" s="66">
        <v>15157.6</v>
      </c>
      <c r="E27" s="69"/>
      <c r="F27" s="66">
        <v>598.20000000000005</v>
      </c>
      <c r="G27" s="20"/>
      <c r="H27" s="20">
        <f t="shared" si="0"/>
        <v>409.9744245524297</v>
      </c>
      <c r="I27" s="20">
        <f t="shared" si="1"/>
        <v>3.9465350715152794</v>
      </c>
    </row>
    <row r="28" spans="1:9" ht="15" x14ac:dyDescent="0.2">
      <c r="A28" s="18" t="s">
        <v>59</v>
      </c>
      <c r="B28" s="66">
        <v>1104.7</v>
      </c>
      <c r="C28" s="19"/>
      <c r="D28" s="66">
        <v>56301.599999999999</v>
      </c>
      <c r="E28" s="69"/>
      <c r="F28" s="66">
        <v>2594.3000000000002</v>
      </c>
      <c r="G28" s="20"/>
      <c r="H28" s="20">
        <f t="shared" si="0"/>
        <v>134.84203856250568</v>
      </c>
      <c r="I28" s="20">
        <f t="shared" si="1"/>
        <v>4.6078619435326891</v>
      </c>
    </row>
    <row r="29" spans="1:9" ht="15" x14ac:dyDescent="0.2">
      <c r="A29" s="18" t="s">
        <v>60</v>
      </c>
      <c r="B29" s="66">
        <v>4752.2</v>
      </c>
      <c r="C29" s="19"/>
      <c r="D29" s="66">
        <v>43828.6</v>
      </c>
      <c r="E29" s="69"/>
      <c r="F29" s="66">
        <v>7893.5</v>
      </c>
      <c r="G29" s="20"/>
      <c r="H29" s="20">
        <f t="shared" si="0"/>
        <v>66.102015908421379</v>
      </c>
      <c r="I29" s="20">
        <f t="shared" si="1"/>
        <v>18.009929589354897</v>
      </c>
    </row>
    <row r="30" spans="1:9" ht="30" x14ac:dyDescent="0.2">
      <c r="A30" s="18" t="s">
        <v>61</v>
      </c>
      <c r="B30" s="66">
        <v>670.8</v>
      </c>
      <c r="C30" s="19"/>
      <c r="D30" s="66">
        <v>5600</v>
      </c>
      <c r="E30" s="69"/>
      <c r="F30" s="66">
        <v>18.7</v>
      </c>
      <c r="G30" s="20"/>
      <c r="H30" s="19">
        <f t="shared" si="0"/>
        <v>-97.212283840190821</v>
      </c>
      <c r="I30" s="20">
        <f t="shared" si="1"/>
        <v>0.33392857142857141</v>
      </c>
    </row>
    <row r="31" spans="1:9" ht="15" x14ac:dyDescent="0.2">
      <c r="A31" s="18" t="s">
        <v>110</v>
      </c>
      <c r="B31" s="66">
        <f>SUM(B32)</f>
        <v>0</v>
      </c>
      <c r="C31" s="19">
        <f>B31*100/B5</f>
        <v>0</v>
      </c>
      <c r="D31" s="66">
        <f>SUM(D32)</f>
        <v>3000</v>
      </c>
      <c r="E31" s="69">
        <f>D31*100/D5</f>
        <v>0.23285901504362383</v>
      </c>
      <c r="F31" s="66">
        <f>SUM(F32)</f>
        <v>0</v>
      </c>
      <c r="G31" s="20">
        <f>F31*100/F5</f>
        <v>0</v>
      </c>
      <c r="H31" s="20" t="s">
        <v>119</v>
      </c>
      <c r="I31" s="20">
        <f t="shared" si="1"/>
        <v>0</v>
      </c>
    </row>
    <row r="32" spans="1:9" ht="30" x14ac:dyDescent="0.2">
      <c r="A32" s="18" t="s">
        <v>111</v>
      </c>
      <c r="B32" s="66">
        <v>0</v>
      </c>
      <c r="C32" s="19"/>
      <c r="D32" s="66">
        <v>3000</v>
      </c>
      <c r="E32" s="69"/>
      <c r="F32" s="66">
        <v>0</v>
      </c>
      <c r="G32" s="20"/>
      <c r="H32" s="20" t="s">
        <v>119</v>
      </c>
      <c r="I32" s="20">
        <f t="shared" si="1"/>
        <v>0</v>
      </c>
    </row>
    <row r="33" spans="1:9" ht="15" x14ac:dyDescent="0.2">
      <c r="A33" s="18" t="s">
        <v>62</v>
      </c>
      <c r="B33" s="66">
        <f>SUM(B34:B38)</f>
        <v>129824.09999999999</v>
      </c>
      <c r="C33" s="19">
        <f>B33*100/B5</f>
        <v>65.301869510040191</v>
      </c>
      <c r="D33" s="66">
        <f>SUM(D34:D38)</f>
        <v>773163.20000000019</v>
      </c>
      <c r="E33" s="69">
        <f>D33*100/D5</f>
        <v>60.012673739992124</v>
      </c>
      <c r="F33" s="66">
        <f>SUM(F34:F38)</f>
        <v>144801.29999999999</v>
      </c>
      <c r="G33" s="20">
        <f>F33*100/F5</f>
        <v>62.716718316538994</v>
      </c>
      <c r="H33" s="20">
        <f t="shared" si="0"/>
        <v>11.536532893353396</v>
      </c>
      <c r="I33" s="20">
        <f t="shared" si="1"/>
        <v>18.728426288266171</v>
      </c>
    </row>
    <row r="34" spans="1:9" ht="15" x14ac:dyDescent="0.2">
      <c r="A34" s="18" t="s">
        <v>63</v>
      </c>
      <c r="B34" s="66">
        <v>29935.599999999999</v>
      </c>
      <c r="C34" s="19"/>
      <c r="D34" s="66">
        <v>154581.70000000001</v>
      </c>
      <c r="E34" s="69"/>
      <c r="F34" s="66">
        <v>34427.9</v>
      </c>
      <c r="G34" s="20"/>
      <c r="H34" s="20">
        <f t="shared" si="0"/>
        <v>15.006547388393756</v>
      </c>
      <c r="I34" s="20">
        <f t="shared" si="1"/>
        <v>22.271653112884643</v>
      </c>
    </row>
    <row r="35" spans="1:9" ht="15" x14ac:dyDescent="0.2">
      <c r="A35" s="18" t="s">
        <v>64</v>
      </c>
      <c r="B35" s="66">
        <v>81330.8</v>
      </c>
      <c r="C35" s="19"/>
      <c r="D35" s="66">
        <v>522779.9</v>
      </c>
      <c r="E35" s="69"/>
      <c r="F35" s="66">
        <v>89433.2</v>
      </c>
      <c r="G35" s="20"/>
      <c r="H35" s="20">
        <f t="shared" si="0"/>
        <v>9.9622775135618866</v>
      </c>
      <c r="I35" s="20">
        <f t="shared" si="1"/>
        <v>17.107237673062791</v>
      </c>
    </row>
    <row r="36" spans="1:9" ht="15" x14ac:dyDescent="0.2">
      <c r="A36" s="18" t="s">
        <v>65</v>
      </c>
      <c r="B36" s="66">
        <v>10780.4</v>
      </c>
      <c r="C36" s="19"/>
      <c r="D36" s="66">
        <v>51868.9</v>
      </c>
      <c r="E36" s="69"/>
      <c r="F36" s="66">
        <v>12779.3</v>
      </c>
      <c r="G36" s="20"/>
      <c r="H36" s="20">
        <f t="shared" si="0"/>
        <v>18.541983599866427</v>
      </c>
      <c r="I36" s="20">
        <f t="shared" si="1"/>
        <v>24.637692335869854</v>
      </c>
    </row>
    <row r="37" spans="1:9" ht="15" x14ac:dyDescent="0.2">
      <c r="A37" s="18" t="s">
        <v>66</v>
      </c>
      <c r="B37" s="66">
        <v>6.8</v>
      </c>
      <c r="C37" s="19"/>
      <c r="D37" s="66">
        <v>1442.9</v>
      </c>
      <c r="E37" s="69"/>
      <c r="F37" s="66">
        <v>30.8</v>
      </c>
      <c r="G37" s="20"/>
      <c r="H37" s="20" t="s">
        <v>22</v>
      </c>
      <c r="I37" s="20">
        <f t="shared" si="1"/>
        <v>2.1345900616813362</v>
      </c>
    </row>
    <row r="38" spans="1:9" ht="15" x14ac:dyDescent="0.2">
      <c r="A38" s="18" t="s">
        <v>67</v>
      </c>
      <c r="B38" s="66">
        <v>7770.5</v>
      </c>
      <c r="C38" s="19"/>
      <c r="D38" s="66">
        <v>42489.8</v>
      </c>
      <c r="E38" s="69"/>
      <c r="F38" s="66">
        <v>8130.1</v>
      </c>
      <c r="G38" s="20"/>
      <c r="H38" s="20">
        <f t="shared" si="0"/>
        <v>4.6277588314780331</v>
      </c>
      <c r="I38" s="20">
        <f t="shared" si="1"/>
        <v>19.134239276249829</v>
      </c>
    </row>
    <row r="39" spans="1:9" ht="15" x14ac:dyDescent="0.2">
      <c r="A39" s="18" t="s">
        <v>68</v>
      </c>
      <c r="B39" s="66">
        <f>SUM(B40:B41)</f>
        <v>21175.100000000002</v>
      </c>
      <c r="C39" s="19">
        <f>B39*100/B5</f>
        <v>10.651131932068484</v>
      </c>
      <c r="D39" s="66">
        <f>SUM(D40:D41)</f>
        <v>108509.4</v>
      </c>
      <c r="E39" s="69">
        <f>D39*100/D5</f>
        <v>8.4224640023248654</v>
      </c>
      <c r="F39" s="66">
        <f>SUM(F40:F41)</f>
        <v>25791.199999999997</v>
      </c>
      <c r="G39" s="20">
        <f>F39*100/F5</f>
        <v>11.170752095772071</v>
      </c>
      <c r="H39" s="20">
        <f t="shared" si="0"/>
        <v>21.79966092249856</v>
      </c>
      <c r="I39" s="20">
        <f t="shared" si="1"/>
        <v>23.768632026349788</v>
      </c>
    </row>
    <row r="40" spans="1:9" ht="15" x14ac:dyDescent="0.2">
      <c r="A40" s="18" t="s">
        <v>69</v>
      </c>
      <c r="B40" s="66">
        <v>18456.7</v>
      </c>
      <c r="C40" s="19"/>
      <c r="D40" s="66">
        <v>95703.7</v>
      </c>
      <c r="E40" s="69"/>
      <c r="F40" s="66">
        <v>22578.1</v>
      </c>
      <c r="G40" s="20"/>
      <c r="H40" s="20">
        <f t="shared" si="0"/>
        <v>22.330102347656933</v>
      </c>
      <c r="I40" s="20">
        <f t="shared" si="1"/>
        <v>23.591668869646625</v>
      </c>
    </row>
    <row r="41" spans="1:9" ht="30" x14ac:dyDescent="0.2">
      <c r="A41" s="18" t="s">
        <v>101</v>
      </c>
      <c r="B41" s="66">
        <v>2718.4</v>
      </c>
      <c r="C41" s="19"/>
      <c r="D41" s="66">
        <v>12805.7</v>
      </c>
      <c r="E41" s="69"/>
      <c r="F41" s="66">
        <v>3213.1</v>
      </c>
      <c r="G41" s="20"/>
      <c r="H41" s="20">
        <f t="shared" si="0"/>
        <v>18.198204826368453</v>
      </c>
      <c r="I41" s="20">
        <f t="shared" si="1"/>
        <v>25.091170338208762</v>
      </c>
    </row>
    <row r="42" spans="1:9" ht="15" x14ac:dyDescent="0.2">
      <c r="A42" s="18" t="s">
        <v>70</v>
      </c>
      <c r="B42" s="66">
        <f>SUM(B43:B46)</f>
        <v>3300.2000000000003</v>
      </c>
      <c r="C42" s="19">
        <f>B42*100/B5</f>
        <v>1.6600094262701197</v>
      </c>
      <c r="D42" s="66">
        <f>SUM(D43:D46)</f>
        <v>24826.899999999998</v>
      </c>
      <c r="E42" s="69">
        <f>D42*100/D5</f>
        <v>1.9270558268621814</v>
      </c>
      <c r="F42" s="66">
        <f>SUM(F43:F46)</f>
        <v>3065.3999999999996</v>
      </c>
      <c r="G42" s="20">
        <f>F42*100/F5</f>
        <v>1.3276940768316212</v>
      </c>
      <c r="H42" s="20">
        <f t="shared" si="0"/>
        <v>-7.1147203199806341</v>
      </c>
      <c r="I42" s="20">
        <f t="shared" si="1"/>
        <v>12.347091259883433</v>
      </c>
    </row>
    <row r="43" spans="1:9" ht="15" x14ac:dyDescent="0.2">
      <c r="A43" s="18" t="s">
        <v>71</v>
      </c>
      <c r="B43" s="66">
        <v>1057.4000000000001</v>
      </c>
      <c r="C43" s="19"/>
      <c r="D43" s="66">
        <v>4683.8999999999996</v>
      </c>
      <c r="E43" s="69"/>
      <c r="F43" s="66">
        <v>837.8</v>
      </c>
      <c r="G43" s="20"/>
      <c r="H43" s="20">
        <f t="shared" si="0"/>
        <v>-20.767921316436556</v>
      </c>
      <c r="I43" s="20">
        <f t="shared" si="1"/>
        <v>17.88680373193279</v>
      </c>
    </row>
    <row r="44" spans="1:9" ht="15" x14ac:dyDescent="0.2">
      <c r="A44" s="18" t="s">
        <v>72</v>
      </c>
      <c r="B44" s="66">
        <v>1243.5999999999999</v>
      </c>
      <c r="C44" s="19"/>
      <c r="D44" s="66">
        <v>6937.2</v>
      </c>
      <c r="E44" s="69"/>
      <c r="F44" s="66">
        <v>1240.0999999999999</v>
      </c>
      <c r="G44" s="20"/>
      <c r="H44" s="20">
        <f t="shared" si="0"/>
        <v>-0.28144097780636912</v>
      </c>
      <c r="I44" s="20">
        <f t="shared" si="1"/>
        <v>17.876088335351437</v>
      </c>
    </row>
    <row r="45" spans="1:9" ht="15" x14ac:dyDescent="0.2">
      <c r="A45" s="18" t="s">
        <v>73</v>
      </c>
      <c r="B45" s="66">
        <v>837.9</v>
      </c>
      <c r="C45" s="19"/>
      <c r="D45" s="66">
        <v>11523.1</v>
      </c>
      <c r="E45" s="69"/>
      <c r="F45" s="66">
        <v>658.8</v>
      </c>
      <c r="G45" s="20"/>
      <c r="H45" s="20">
        <f t="shared" si="0"/>
        <v>-21.374865735767983</v>
      </c>
      <c r="I45" s="20">
        <f t="shared" si="1"/>
        <v>5.7172115142626545</v>
      </c>
    </row>
    <row r="46" spans="1:9" ht="30" x14ac:dyDescent="0.2">
      <c r="A46" s="18" t="s">
        <v>74</v>
      </c>
      <c r="B46" s="66">
        <v>161.30000000000001</v>
      </c>
      <c r="C46" s="19"/>
      <c r="D46" s="66">
        <v>1682.7</v>
      </c>
      <c r="E46" s="69"/>
      <c r="F46" s="66">
        <v>328.7</v>
      </c>
      <c r="G46" s="20"/>
      <c r="H46" s="20">
        <f t="shared" si="0"/>
        <v>103.78177309361436</v>
      </c>
      <c r="I46" s="20">
        <f t="shared" si="1"/>
        <v>19.534082129910264</v>
      </c>
    </row>
    <row r="47" spans="1:9" ht="15" x14ac:dyDescent="0.2">
      <c r="A47" s="18" t="s">
        <v>75</v>
      </c>
      <c r="B47" s="66">
        <f>SUM(B48:B51)</f>
        <v>4458.8</v>
      </c>
      <c r="C47" s="19">
        <f>B47*100/B5</f>
        <v>2.2427883249055238</v>
      </c>
      <c r="D47" s="66">
        <f>SUM(D48:D51)</f>
        <v>24645</v>
      </c>
      <c r="E47" s="69">
        <f>D47*100/D5</f>
        <v>1.9129368085833696</v>
      </c>
      <c r="F47" s="66">
        <f>SUM(F48:F51)</f>
        <v>5734.2</v>
      </c>
      <c r="G47" s="20">
        <f>F47*100/F5</f>
        <v>2.4836117228968106</v>
      </c>
      <c r="H47" s="20">
        <f t="shared" si="0"/>
        <v>28.604108728805954</v>
      </c>
      <c r="I47" s="20">
        <f t="shared" si="1"/>
        <v>23.26719415702982</v>
      </c>
    </row>
    <row r="48" spans="1:9" ht="15" x14ac:dyDescent="0.2">
      <c r="A48" s="18" t="s">
        <v>117</v>
      </c>
      <c r="B48" s="66">
        <v>4458.8</v>
      </c>
      <c r="C48" s="19"/>
      <c r="D48" s="66">
        <v>22365</v>
      </c>
      <c r="E48" s="69"/>
      <c r="F48" s="66">
        <v>5194.2</v>
      </c>
      <c r="G48" s="20"/>
      <c r="H48" s="20">
        <f t="shared" si="0"/>
        <v>16.493226877186686</v>
      </c>
      <c r="I48" s="20">
        <f t="shared" si="1"/>
        <v>23.224681421864521</v>
      </c>
    </row>
    <row r="49" spans="1:9" ht="15" x14ac:dyDescent="0.2">
      <c r="A49" s="18" t="s">
        <v>76</v>
      </c>
      <c r="B49" s="66">
        <v>0</v>
      </c>
      <c r="C49" s="19"/>
      <c r="D49" s="66">
        <v>2240</v>
      </c>
      <c r="E49" s="69"/>
      <c r="F49" s="66">
        <v>540</v>
      </c>
      <c r="G49" s="20"/>
      <c r="H49" s="20" t="s">
        <v>119</v>
      </c>
      <c r="I49" s="20" t="s">
        <v>119</v>
      </c>
    </row>
    <row r="50" spans="1:9" ht="15" x14ac:dyDescent="0.2">
      <c r="A50" s="18" t="s">
        <v>112</v>
      </c>
      <c r="B50" s="66">
        <v>0</v>
      </c>
      <c r="C50" s="19"/>
      <c r="D50" s="66">
        <v>0</v>
      </c>
      <c r="E50" s="69"/>
      <c r="F50" s="66">
        <v>0</v>
      </c>
      <c r="G50" s="20"/>
      <c r="H50" s="20" t="e">
        <f t="shared" si="0"/>
        <v>#DIV/0!</v>
      </c>
      <c r="I50" s="20" t="e">
        <f t="shared" si="1"/>
        <v>#DIV/0!</v>
      </c>
    </row>
    <row r="51" spans="1:9" ht="30" x14ac:dyDescent="0.2">
      <c r="A51" s="18" t="s">
        <v>122</v>
      </c>
      <c r="B51" s="66">
        <v>0</v>
      </c>
      <c r="C51" s="19"/>
      <c r="D51" s="66">
        <v>40</v>
      </c>
      <c r="E51" s="69"/>
      <c r="F51" s="66">
        <v>0</v>
      </c>
      <c r="G51" s="20"/>
      <c r="H51" s="20" t="e">
        <f t="shared" si="0"/>
        <v>#DIV/0!</v>
      </c>
      <c r="I51" s="20">
        <f t="shared" si="1"/>
        <v>0</v>
      </c>
    </row>
    <row r="52" spans="1:9" ht="30" hidden="1" customHeight="1" x14ac:dyDescent="0.2">
      <c r="A52" s="18" t="s">
        <v>115</v>
      </c>
      <c r="B52" s="66">
        <f>SUM(B53)</f>
        <v>0</v>
      </c>
      <c r="C52" s="19">
        <f>B52*100/B5</f>
        <v>0</v>
      </c>
      <c r="D52" s="65">
        <f>SUM(D53)</f>
        <v>0</v>
      </c>
      <c r="E52" s="19">
        <f>D52*100/D5</f>
        <v>0</v>
      </c>
      <c r="F52" s="65">
        <f>SUM(F53)</f>
        <v>0</v>
      </c>
      <c r="G52" s="20">
        <f>F52*100/F5</f>
        <v>0</v>
      </c>
      <c r="H52" s="20" t="s">
        <v>119</v>
      </c>
      <c r="I52" s="20" t="s">
        <v>22</v>
      </c>
    </row>
    <row r="53" spans="1:9" ht="15" hidden="1" customHeight="1" x14ac:dyDescent="0.2">
      <c r="A53" s="18" t="s">
        <v>116</v>
      </c>
      <c r="B53" s="66">
        <v>0</v>
      </c>
      <c r="C53" s="19"/>
      <c r="D53" s="65">
        <v>0</v>
      </c>
      <c r="E53" s="19"/>
      <c r="F53" s="65">
        <v>0</v>
      </c>
      <c r="G53" s="20"/>
      <c r="H53" s="20" t="s">
        <v>119</v>
      </c>
      <c r="I53" s="20" t="s">
        <v>22</v>
      </c>
    </row>
    <row r="54" spans="1:9" ht="45" x14ac:dyDescent="0.2">
      <c r="A54" s="18" t="s">
        <v>77</v>
      </c>
      <c r="B54" s="66">
        <f>SUM(B55)</f>
        <v>1192.8</v>
      </c>
      <c r="C54" s="19">
        <f>B54*100/B5</f>
        <v>0.5999815901021146</v>
      </c>
      <c r="D54" s="66">
        <f>SUM(D55)</f>
        <v>7529.9</v>
      </c>
      <c r="E54" s="69">
        <f>D54*100/D5</f>
        <v>0.58446836579232764</v>
      </c>
      <c r="F54" s="66">
        <f>SUM(F55)</f>
        <v>851.1</v>
      </c>
      <c r="G54" s="20">
        <f>F54*100/F5</f>
        <v>0.36863066118333432</v>
      </c>
      <c r="H54" s="20">
        <f t="shared" si="0"/>
        <v>-28.646881287726359</v>
      </c>
      <c r="I54" s="20">
        <f t="shared" si="1"/>
        <v>11.302938950052459</v>
      </c>
    </row>
    <row r="55" spans="1:9" ht="30" x14ac:dyDescent="0.2">
      <c r="A55" s="18" t="s">
        <v>102</v>
      </c>
      <c r="B55" s="66">
        <v>1192.8</v>
      </c>
      <c r="C55" s="19"/>
      <c r="D55" s="66">
        <v>7529.9</v>
      </c>
      <c r="E55" s="69"/>
      <c r="F55" s="66">
        <v>851.1</v>
      </c>
      <c r="G55" s="20"/>
      <c r="H55" s="20">
        <f t="shared" si="0"/>
        <v>-28.646881287726359</v>
      </c>
      <c r="I55" s="20">
        <f t="shared" si="1"/>
        <v>11.302938950052459</v>
      </c>
    </row>
    <row r="56" spans="1:9" ht="60" x14ac:dyDescent="0.2">
      <c r="A56" s="18" t="s">
        <v>113</v>
      </c>
      <c r="B56" s="66">
        <f>SUM(B57:B58)</f>
        <v>0</v>
      </c>
      <c r="C56" s="19">
        <v>1</v>
      </c>
      <c r="D56" s="66">
        <f>SUM(D57:D58)</f>
        <v>0</v>
      </c>
      <c r="E56" s="69">
        <f>D56*100/D5</f>
        <v>0</v>
      </c>
      <c r="F56" s="66">
        <f>SUM(F57:F58)</f>
        <v>0</v>
      </c>
      <c r="G56" s="20">
        <f>F56*100/F5</f>
        <v>0</v>
      </c>
      <c r="H56" s="20" t="e">
        <f t="shared" si="0"/>
        <v>#DIV/0!</v>
      </c>
      <c r="I56" s="20" t="e">
        <f t="shared" si="1"/>
        <v>#DIV/0!</v>
      </c>
    </row>
    <row r="57" spans="1:9" ht="48" customHeight="1" x14ac:dyDescent="0.2">
      <c r="A57" s="18" t="s">
        <v>118</v>
      </c>
      <c r="B57" s="66">
        <v>0</v>
      </c>
      <c r="C57" s="19"/>
      <c r="D57" s="66">
        <v>0</v>
      </c>
      <c r="E57" s="69"/>
      <c r="F57" s="66">
        <v>0</v>
      </c>
      <c r="G57" s="20"/>
      <c r="H57" s="20" t="e">
        <f t="shared" si="0"/>
        <v>#DIV/0!</v>
      </c>
      <c r="I57" s="20" t="e">
        <f t="shared" si="1"/>
        <v>#DIV/0!</v>
      </c>
    </row>
    <row r="58" spans="1:9" ht="30" x14ac:dyDescent="0.2">
      <c r="A58" s="18" t="s">
        <v>114</v>
      </c>
      <c r="B58" s="66">
        <v>0</v>
      </c>
      <c r="C58" s="19"/>
      <c r="D58" s="66">
        <v>0</v>
      </c>
      <c r="E58" s="69">
        <v>0</v>
      </c>
      <c r="F58" s="66">
        <v>0</v>
      </c>
      <c r="G58" s="20"/>
      <c r="H58" s="20" t="s">
        <v>22</v>
      </c>
      <c r="I58" s="20" t="e">
        <f t="shared" si="1"/>
        <v>#DIV/0!</v>
      </c>
    </row>
    <row r="59" spans="1:9" ht="30" x14ac:dyDescent="0.2">
      <c r="A59" s="18" t="s">
        <v>103</v>
      </c>
      <c r="B59" s="66">
        <v>100527.2</v>
      </c>
      <c r="C59" s="19"/>
      <c r="D59" s="66">
        <v>-44116.1</v>
      </c>
      <c r="E59" s="69"/>
      <c r="F59" s="66">
        <v>8068.5</v>
      </c>
      <c r="G59" s="20"/>
      <c r="H59" s="20"/>
      <c r="I59" s="20">
        <f t="shared" si="1"/>
        <v>-18.289241342729753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D28" sqref="D28"/>
    </sheetView>
  </sheetViews>
  <sheetFormatPr defaultRowHeight="12.75" x14ac:dyDescent="0.2"/>
  <cols>
    <col min="1" max="1" width="37.7109375" customWidth="1"/>
    <col min="2" max="9" width="17.5703125" customWidth="1"/>
  </cols>
  <sheetData>
    <row r="1" spans="1:9" ht="14.25" x14ac:dyDescent="0.2">
      <c r="A1" s="76" t="s">
        <v>134</v>
      </c>
      <c r="B1" s="77"/>
      <c r="C1" s="77"/>
      <c r="D1" s="77"/>
      <c r="E1" s="77"/>
      <c r="F1" s="77"/>
      <c r="G1" s="77"/>
      <c r="H1" s="77"/>
      <c r="I1" s="77"/>
    </row>
    <row r="2" spans="1:9" ht="15" x14ac:dyDescent="0.25">
      <c r="A2" s="2"/>
      <c r="B2" s="2"/>
      <c r="C2" s="2"/>
      <c r="D2" s="2"/>
      <c r="E2" s="2"/>
      <c r="F2" s="2"/>
      <c r="G2" s="2"/>
      <c r="H2" s="2"/>
      <c r="I2" s="3" t="s">
        <v>84</v>
      </c>
    </row>
    <row r="3" spans="1:9" s="1" customFormat="1" ht="71.25" x14ac:dyDescent="0.2">
      <c r="A3" s="4" t="s">
        <v>0</v>
      </c>
      <c r="B3" s="25" t="s">
        <v>124</v>
      </c>
      <c r="C3" s="4" t="s">
        <v>1</v>
      </c>
      <c r="D3" s="4" t="s">
        <v>126</v>
      </c>
      <c r="E3" s="4" t="s">
        <v>2</v>
      </c>
      <c r="F3" s="4" t="s">
        <v>125</v>
      </c>
      <c r="G3" s="4" t="s">
        <v>2</v>
      </c>
      <c r="H3" s="4" t="s">
        <v>3</v>
      </c>
      <c r="I3" s="4" t="s">
        <v>4</v>
      </c>
    </row>
    <row r="4" spans="1:9" s="1" customFormat="1" ht="15" x14ac:dyDescent="0.25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</row>
    <row r="5" spans="1:9" ht="30" x14ac:dyDescent="0.25">
      <c r="A5" s="6" t="s">
        <v>83</v>
      </c>
      <c r="B5" s="7">
        <v>-100527.2</v>
      </c>
      <c r="C5" s="7"/>
      <c r="D5" s="59">
        <v>54116.1</v>
      </c>
      <c r="E5" s="7"/>
      <c r="F5" s="7">
        <v>-8068.5</v>
      </c>
      <c r="G5" s="7"/>
      <c r="H5" s="7"/>
      <c r="I5" s="7"/>
    </row>
    <row r="6" spans="1:9" ht="60" x14ac:dyDescent="0.25">
      <c r="A6" s="8" t="s">
        <v>78</v>
      </c>
      <c r="B6" s="9">
        <v>0</v>
      </c>
      <c r="C6" s="9"/>
      <c r="D6" s="60">
        <v>0</v>
      </c>
      <c r="E6" s="9"/>
      <c r="F6" s="9">
        <v>0</v>
      </c>
      <c r="G6" s="9"/>
      <c r="H6" s="9"/>
      <c r="I6" s="9"/>
    </row>
    <row r="7" spans="1:9" ht="30" x14ac:dyDescent="0.25">
      <c r="A7" s="10" t="s">
        <v>79</v>
      </c>
      <c r="B7" s="11">
        <v>0</v>
      </c>
      <c r="C7" s="11"/>
      <c r="D7" s="61">
        <v>0</v>
      </c>
      <c r="E7" s="11"/>
      <c r="F7" s="24">
        <v>0</v>
      </c>
      <c r="G7" s="11"/>
      <c r="H7" s="11"/>
      <c r="I7" s="11"/>
    </row>
    <row r="8" spans="1:9" ht="45" x14ac:dyDescent="0.25">
      <c r="A8" s="12" t="s">
        <v>80</v>
      </c>
      <c r="B8" s="62">
        <v>-4080.3</v>
      </c>
      <c r="C8" s="13"/>
      <c r="D8" s="62">
        <v>-16321.3</v>
      </c>
      <c r="E8" s="13"/>
      <c r="F8" s="62">
        <v>-4080.3</v>
      </c>
      <c r="G8" s="13"/>
      <c r="H8" s="13"/>
      <c r="I8" s="13"/>
    </row>
    <row r="9" spans="1:9" ht="30" x14ac:dyDescent="0.25">
      <c r="A9" s="12" t="s">
        <v>81</v>
      </c>
      <c r="B9" s="13">
        <v>0</v>
      </c>
      <c r="C9" s="13"/>
      <c r="D9" s="62">
        <v>0</v>
      </c>
      <c r="E9" s="13"/>
      <c r="F9" s="13">
        <v>0</v>
      </c>
      <c r="G9" s="13"/>
      <c r="H9" s="13"/>
      <c r="I9" s="13"/>
    </row>
    <row r="10" spans="1:9" ht="30" x14ac:dyDescent="0.25">
      <c r="A10" s="12" t="s">
        <v>82</v>
      </c>
      <c r="B10" s="62">
        <v>-96446.8</v>
      </c>
      <c r="C10" s="13"/>
      <c r="D10" s="62">
        <v>70437.399999999994</v>
      </c>
      <c r="E10" s="13"/>
      <c r="F10" s="62">
        <v>-3988.2</v>
      </c>
      <c r="G10" s="13"/>
      <c r="H10" s="13"/>
      <c r="I10" s="13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Козлова</dc:creator>
  <cp:lastModifiedBy>User</cp:lastModifiedBy>
  <dcterms:created xsi:type="dcterms:W3CDTF">2021-07-16T11:47:31Z</dcterms:created>
  <dcterms:modified xsi:type="dcterms:W3CDTF">2026-04-09T07:19:09Z</dcterms:modified>
</cp:coreProperties>
</file>