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Начальник\Desktop\МОНИТОРИНГ ОТКРЫТОСТИТ\исполнение консолид\"/>
    </mc:Choice>
  </mc:AlternateContent>
  <xr:revisionPtr revIDLastSave="0" documentId="13_ncr:1_{3C7CA189-C176-4847-B052-B452D8CCAA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оходы" sheetId="4" r:id="rId1"/>
    <sheet name="Расходы" sheetId="3" r:id="rId2"/>
    <sheet name="Источники" sheetId="2" r:id="rId3"/>
  </sheets>
  <definedNames>
    <definedName name="__bookmark_1">#REF!</definedName>
    <definedName name="__bookmark_2">#REF!</definedName>
    <definedName name="__bookmark_6">#REF!</definedName>
    <definedName name="__bookmark_7">#REF!</definedName>
  </definedNames>
  <calcPr calcId="191029"/>
</workbook>
</file>

<file path=xl/calcChain.xml><?xml version="1.0" encoding="utf-8"?>
<calcChain xmlns="http://schemas.openxmlformats.org/spreadsheetml/2006/main">
  <c r="I55" i="3" l="1"/>
  <c r="H55" i="3"/>
  <c r="I54" i="3"/>
  <c r="H54" i="3"/>
  <c r="F53" i="3"/>
  <c r="I53" i="3" s="1"/>
  <c r="D53" i="3"/>
  <c r="B53" i="3"/>
  <c r="C53" i="3" s="1"/>
  <c r="I52" i="3"/>
  <c r="F51" i="3"/>
  <c r="D51" i="3"/>
  <c r="I50" i="3"/>
  <c r="I49" i="3"/>
  <c r="I48" i="3"/>
  <c r="H48" i="3"/>
  <c r="F47" i="3"/>
  <c r="H47" i="3" s="1"/>
  <c r="D47" i="3"/>
  <c r="B47" i="3"/>
  <c r="I46" i="3"/>
  <c r="H46" i="3"/>
  <c r="I45" i="3"/>
  <c r="H45" i="3"/>
  <c r="I44" i="3"/>
  <c r="H44" i="3"/>
  <c r="I43" i="3"/>
  <c r="H43" i="3"/>
  <c r="I42" i="3"/>
  <c r="F42" i="3"/>
  <c r="H42" i="3" s="1"/>
  <c r="D42" i="3"/>
  <c r="B42" i="3"/>
  <c r="C42" i="3" s="1"/>
  <c r="H41" i="3"/>
  <c r="B40" i="3"/>
  <c r="H40" i="3" s="1"/>
  <c r="I39" i="3"/>
  <c r="H39" i="3"/>
  <c r="I38" i="3"/>
  <c r="H38" i="3"/>
  <c r="F37" i="3"/>
  <c r="I37" i="3" s="1"/>
  <c r="D37" i="3"/>
  <c r="B37" i="3"/>
  <c r="I36" i="3"/>
  <c r="H36" i="3"/>
  <c r="I35" i="3"/>
  <c r="H35" i="3"/>
  <c r="I34" i="3"/>
  <c r="H34" i="3"/>
  <c r="I33" i="3"/>
  <c r="H33" i="3"/>
  <c r="I32" i="3"/>
  <c r="H32" i="3"/>
  <c r="F31" i="3"/>
  <c r="D31" i="3"/>
  <c r="B31" i="3"/>
  <c r="I30" i="3"/>
  <c r="H30" i="3"/>
  <c r="I29" i="3"/>
  <c r="H29" i="3"/>
  <c r="I28" i="3"/>
  <c r="H28" i="3"/>
  <c r="I27" i="3"/>
  <c r="H27" i="3"/>
  <c r="F26" i="3"/>
  <c r="I26" i="3" s="1"/>
  <c r="D26" i="3"/>
  <c r="B26" i="3"/>
  <c r="I25" i="3"/>
  <c r="H25" i="3"/>
  <c r="I24" i="3"/>
  <c r="H24" i="3"/>
  <c r="I23" i="3"/>
  <c r="H23" i="3"/>
  <c r="I22" i="3"/>
  <c r="H22" i="3"/>
  <c r="F21" i="3"/>
  <c r="H21" i="3" s="1"/>
  <c r="D21" i="3"/>
  <c r="D6" i="3" s="1"/>
  <c r="E40" i="3" s="1"/>
  <c r="B21" i="3"/>
  <c r="C21" i="3" s="1"/>
  <c r="I20" i="3"/>
  <c r="H20" i="3"/>
  <c r="I19" i="3"/>
  <c r="F18" i="3"/>
  <c r="H18" i="3" s="1"/>
  <c r="D18" i="3"/>
  <c r="B18" i="3"/>
  <c r="I17" i="3"/>
  <c r="H17" i="3"/>
  <c r="I16" i="3"/>
  <c r="F16" i="3"/>
  <c r="H16" i="3" s="1"/>
  <c r="D16" i="3"/>
  <c r="B16" i="3"/>
  <c r="B6" i="3" s="1"/>
  <c r="I15" i="3"/>
  <c r="H15" i="3"/>
  <c r="I14" i="3"/>
  <c r="I13" i="3"/>
  <c r="I12" i="3"/>
  <c r="H12" i="3"/>
  <c r="I11" i="3"/>
  <c r="H11" i="3"/>
  <c r="I10" i="3"/>
  <c r="H10" i="3"/>
  <c r="I9" i="3"/>
  <c r="H9" i="3"/>
  <c r="I8" i="3"/>
  <c r="H8" i="3"/>
  <c r="H7" i="3"/>
  <c r="F7" i="3"/>
  <c r="D7" i="3"/>
  <c r="B7" i="3"/>
  <c r="B7" i="4"/>
  <c r="I47" i="3" l="1"/>
  <c r="H26" i="3"/>
  <c r="I18" i="3"/>
  <c r="F6" i="3"/>
  <c r="G42" i="3" s="1"/>
  <c r="I31" i="3"/>
  <c r="I21" i="3"/>
  <c r="E26" i="3"/>
  <c r="E53" i="3"/>
  <c r="E7" i="3"/>
  <c r="E42" i="3"/>
  <c r="E37" i="3"/>
  <c r="E21" i="3"/>
  <c r="I7" i="3"/>
  <c r="E31" i="3"/>
  <c r="E51" i="3"/>
  <c r="G7" i="3"/>
  <c r="C7" i="3"/>
  <c r="C51" i="3"/>
  <c r="C18" i="3"/>
  <c r="C37" i="3"/>
  <c r="C31" i="3"/>
  <c r="C26" i="3"/>
  <c r="C47" i="3"/>
  <c r="C16" i="3"/>
  <c r="I51" i="3"/>
  <c r="H53" i="3"/>
  <c r="E16" i="3"/>
  <c r="H31" i="3"/>
  <c r="C40" i="3"/>
  <c r="E47" i="3"/>
  <c r="E18" i="3"/>
  <c r="H37" i="3"/>
  <c r="I43" i="4"/>
  <c r="I39" i="4"/>
  <c r="I38" i="4"/>
  <c r="I37" i="4"/>
  <c r="I36" i="4"/>
  <c r="I35" i="4"/>
  <c r="I34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H39" i="4"/>
  <c r="H38" i="4"/>
  <c r="H37" i="4"/>
  <c r="H36" i="4"/>
  <c r="H35" i="4"/>
  <c r="H34" i="4"/>
  <c r="H32" i="4"/>
  <c r="H31" i="4"/>
  <c r="H30" i="4"/>
  <c r="H29" i="4"/>
  <c r="H28" i="4"/>
  <c r="H27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G36" i="4"/>
  <c r="G35" i="4"/>
  <c r="G34" i="4"/>
  <c r="G32" i="4"/>
  <c r="G31" i="4"/>
  <c r="G25" i="4"/>
  <c r="G24" i="4"/>
  <c r="G23" i="4"/>
  <c r="G22" i="4"/>
  <c r="G21" i="4"/>
  <c r="G16" i="4"/>
  <c r="G15" i="4"/>
  <c r="G14" i="4"/>
  <c r="G13" i="4"/>
  <c r="G12" i="4"/>
  <c r="G8" i="4"/>
  <c r="E39" i="4"/>
  <c r="E38" i="4"/>
  <c r="E37" i="4"/>
  <c r="E36" i="4"/>
  <c r="E31" i="4"/>
  <c r="E30" i="4"/>
  <c r="E28" i="4"/>
  <c r="E27" i="4"/>
  <c r="E25" i="4"/>
  <c r="E24" i="4"/>
  <c r="E21" i="4"/>
  <c r="E20" i="4"/>
  <c r="E19" i="4"/>
  <c r="E18" i="4"/>
  <c r="E16" i="4"/>
  <c r="E15" i="4"/>
  <c r="E12" i="4"/>
  <c r="E11" i="4"/>
  <c r="E10" i="4"/>
  <c r="E9" i="4"/>
  <c r="E8" i="4"/>
  <c r="F7" i="4"/>
  <c r="I7" i="4" s="1"/>
  <c r="D7" i="4"/>
  <c r="E35" i="4" s="1"/>
  <c r="C39" i="4"/>
  <c r="C37" i="4"/>
  <c r="C36" i="4"/>
  <c r="C35" i="4"/>
  <c r="C34" i="4"/>
  <c r="C32" i="4"/>
  <c r="C31" i="4"/>
  <c r="C30" i="4"/>
  <c r="C29" i="4"/>
  <c r="C28" i="4"/>
  <c r="C27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G16" i="3" l="1"/>
  <c r="G53" i="3"/>
  <c r="G37" i="3"/>
  <c r="G31" i="3"/>
  <c r="G40" i="3"/>
  <c r="G21" i="3"/>
  <c r="G47" i="3"/>
  <c r="G18" i="3"/>
  <c r="I6" i="3"/>
  <c r="G51" i="3"/>
  <c r="H6" i="3"/>
  <c r="G26" i="3"/>
  <c r="E6" i="3"/>
  <c r="C6" i="3"/>
  <c r="E13" i="4"/>
  <c r="E22" i="4"/>
  <c r="E32" i="4"/>
  <c r="G9" i="4"/>
  <c r="G18" i="4"/>
  <c r="G27" i="4"/>
  <c r="G37" i="4"/>
  <c r="E14" i="4"/>
  <c r="E23" i="4"/>
  <c r="E34" i="4"/>
  <c r="G10" i="4"/>
  <c r="G19" i="4"/>
  <c r="G28" i="4"/>
  <c r="G38" i="4"/>
  <c r="H7" i="4"/>
  <c r="G11" i="4"/>
  <c r="G20" i="4"/>
  <c r="G30" i="4"/>
  <c r="G39" i="4"/>
  <c r="G6" i="3" l="1"/>
</calcChain>
</file>

<file path=xl/sharedStrings.xml><?xml version="1.0" encoding="utf-8"?>
<sst xmlns="http://schemas.openxmlformats.org/spreadsheetml/2006/main" count="161" uniqueCount="126">
  <si>
    <t>Наименование показателя</t>
  </si>
  <si>
    <t>Факт на 01.07.2020 (отчетный) год</t>
  </si>
  <si>
    <t>Уд.вес в общем объеме (по гр.2)</t>
  </si>
  <si>
    <t>План на 2021 год по состоянию на 01.07.2021 (текущий) год</t>
  </si>
  <si>
    <t>Уд.вес в общем объеме</t>
  </si>
  <si>
    <t>Факт на 01.07.2021 (текущий) год</t>
  </si>
  <si>
    <t>Процент прироста (+), снижения (-) (гр.6/гр.2*100-100)</t>
  </si>
  <si>
    <t>Процент исполнения (гр.6/гр.4*100)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</si>
  <si>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</si>
  <si>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</si>
  <si>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</si>
  <si>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</si>
  <si>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</si>
  <si>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</si>
  <si>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</si>
  <si>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</si>
  <si>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</si>
  <si>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</si>
  <si>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</si>
  <si>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</si>
  <si>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</si>
  <si>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</si>
  <si>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- доходы от уплаты акцизов на нефтепродукты</t>
  </si>
  <si>
    <t>0</t>
  </si>
  <si>
    <t>НАЛОГИ НА СОВОКУПНЫЙ ДОХОД</t>
  </si>
  <si>
    <t>Единый сельскохозяйственный налог</t>
  </si>
  <si>
    <t>X</t>
  </si>
  <si>
    <t>НАЛОГИ НА ИМУЩЕСТВО</t>
  </si>
  <si>
    <t>ГОСУДАРСТВЕННАЯ ПОШЛИНА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</si>
  <si>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</si>
  <si>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</si>
  <si>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</si>
  <si>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</si>
  <si>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</si>
  <si>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</si>
  <si>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</si>
  <si>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</si>
  <si>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</si>
  <si>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Субсидии бюджетам субъектов Российской Федерации и муниципальных образований</t>
  </si>
  <si>
    <t>Субвенции бюджетам субъектов Российской Федерации и муниципальных образований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</si>
  <si>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</si>
  <si>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</si>
  <si>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</si>
  <si>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</si>
  <si>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</si>
  <si>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</si>
  <si>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</si>
  <si>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</si>
  <si>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</si>
  <si>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</si>
  <si>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</si>
  <si>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</si>
  <si>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</si>
  <si>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</si>
  <si>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</si>
  <si>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</si>
  <si>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</si>
  <si>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</si>
  <si>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</si>
  <si>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</si>
  <si>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</si>
  <si>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</si>
  <si>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</si>
  <si>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</si>
  <si>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</si>
  <si>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</si>
  <si>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</si>
  <si>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</si>
  <si>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</si>
  <si>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</si>
  <si>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</si>
  <si>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</si>
  <si>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</si>
  <si>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</si>
  <si>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ЗДРАВООХРАНЕНИЕ</t>
  </si>
  <si>
    <t>Санитарно-эпидемиологическое благополучие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</si>
  <si>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</si>
  <si>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</si>
  <si>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</si>
  <si>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</si>
  <si>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</si>
  <si>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</si>
  <si>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</si>
  <si>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</si>
  <si>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</si>
  <si>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</si>
  <si>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</si>
  <si>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</si>
  <si>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</si>
  <si>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</si>
  <si>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</si>
  <si>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</si>
  <si>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</si>
  <si>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тыс.руб.</t>
  </si>
  <si>
    <t>Информация об исполнении консолидированного бюджета Кемского муниципального района за 1 полугодие 2021 года</t>
  </si>
  <si>
    <t>Единый налог на вмененный доход</t>
  </si>
  <si>
    <t>Патент</t>
  </si>
  <si>
    <t>Налог на имущество физических лиц</t>
  </si>
  <si>
    <t>Земельный налог с организаций</t>
  </si>
  <si>
    <t>Земельный налог с физических лиц</t>
  </si>
  <si>
    <t>ДОХОДЫ ОТ ИСПОЛЬЗОВАНИЯ ИМУЩЕСТВА, НАХОДЯЩЕГОСЯ В МУНИЦИПАЛЬНОЙ СОБСТВЕННОСТИ</t>
  </si>
  <si>
    <t>Доходы от аренды за земельные участки</t>
  </si>
  <si>
    <t>Доходы от сдачи в аренду имущества</t>
  </si>
  <si>
    <t>Платежи от муниципальных унитарных предприятий</t>
  </si>
  <si>
    <t>Прочие доходы от использования имущества</t>
  </si>
  <si>
    <t>в 16 раз</t>
  </si>
  <si>
    <t>в 4,5 раза</t>
  </si>
  <si>
    <t>в 3 раза</t>
  </si>
  <si>
    <t>БЕЗВОЗМЕЗДНЫЕ ПОСТУПЛЕНИЯ ОТ НЕГОСУДАРСТВЕННЫХ ОРГАНИЗАЦИЙ</t>
  </si>
  <si>
    <t>тыс. руб.</t>
  </si>
  <si>
    <t>Уд. Вес в общем объеме (по гр.2)</t>
  </si>
  <si>
    <t>Уд. Вес в общем объеме</t>
  </si>
  <si>
    <t>Процент исполнения (гр.6/4*100)</t>
  </si>
  <si>
    <t>РАСХОДЫ БЮДЖЕТА -всего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</si>
  <si>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</si>
  <si>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безопасность, гражданская оборона</t>
  </si>
  <si>
    <t>Другие  вопросы в области жилищно-коммунального хозяйства</t>
  </si>
  <si>
    <t>Другие вопросы в области культуры,кинематографии</t>
  </si>
  <si>
    <t xml:space="preserve">Физическая культура </t>
  </si>
  <si>
    <t>Обслуживание государственого внутреннего и муниципального долга</t>
  </si>
  <si>
    <t>Результат исполнения бюджета(ДЕФИЦИТ/ПРОФИЦИТ)</t>
  </si>
  <si>
    <t>1. Доходы консолидированного бюджета Кемскго муниципального района</t>
  </si>
  <si>
    <t>2.  Расходы  консолидированного бюджета Кемского муниципального района</t>
  </si>
  <si>
    <t>3. Источники финансирования дефицита консолидированного  бюджета Кемского муниципального района</t>
  </si>
  <si>
    <t>Факт на 01.07.2020 отчетный год</t>
  </si>
  <si>
    <t>План на 2021год по состоянию на 01.07.2021 (текущий )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</si>
</sst>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&quot;###,##0"/>
    <numFmt numFmtId="165" formatCode="#,##0\ _₽"/>
    <numFmt numFmtId="166" formatCode="#,###.0"/>
    <numFmt numFmtId="167" formatCode="#,##0.0"/>
  </numFmts>
  <fonts count="9" x14ac:knownFonts="1">
    <font>
      <sz val="10"/>
      <name val="Arial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165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wrapText="1"/>
    </xf>
    <xf numFmtId="165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165" fontId="4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165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3" fillId="0" borderId="0" xfId="0" applyFont="1"/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66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167" fontId="8" fillId="3" borderId="2" xfId="0" applyNumberFormat="1" applyFont="1" applyFill="1" applyBorder="1" applyAlignment="1">
      <alignment horizontal="center" vertical="center"/>
    </xf>
    <xf numFmtId="167" fontId="8" fillId="0" borderId="2" xfId="0" applyNumberFormat="1" applyFont="1" applyBorder="1" applyAlignment="1">
      <alignment horizontal="center" vertical="center"/>
    </xf>
    <xf numFmtId="0" fontId="7" fillId="2" borderId="2" xfId="0" applyFont="1" applyFill="1" applyBorder="1" applyAlignment="1">
      <alignment vertical="center" wrapText="1"/>
    </xf>
    <xf numFmtId="167" fontId="0" fillId="2" borderId="2" xfId="0" applyNumberFormat="1" applyFill="1" applyBorder="1" applyAlignment="1">
      <alignment horizontal="center" vertical="center"/>
    </xf>
    <xf numFmtId="167" fontId="8" fillId="2" borderId="2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vertical="center" wrapText="1"/>
    </xf>
    <xf numFmtId="167" fontId="0" fillId="3" borderId="2" xfId="0" applyNumberFormat="1" applyFill="1" applyBorder="1" applyAlignment="1">
      <alignment horizontal="center" vertical="center"/>
    </xf>
    <xf numFmtId="0" fontId="0" fillId="3" borderId="0" xfId="0" applyFill="1"/>
    <xf numFmtId="0" fontId="7" fillId="0" borderId="2" xfId="0" applyFont="1" applyBorder="1" applyAlignment="1">
      <alignment vertical="center" wrapText="1"/>
    </xf>
    <xf numFmtId="167" fontId="0" fillId="0" borderId="2" xfId="0" applyNumberFormat="1" applyBorder="1" applyAlignment="1">
      <alignment horizontal="center" vertical="center"/>
    </xf>
    <xf numFmtId="0" fontId="0" fillId="2" borderId="0" xfId="0" applyFill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3"/>
  <sheetViews>
    <sheetView tabSelected="1" workbookViewId="0">
      <selection activeCell="D8" sqref="D8"/>
    </sheetView>
  </sheetViews>
  <sheetFormatPr defaultRowHeight="12.75" x14ac:dyDescent="0.2"/>
  <cols>
    <col min="1" max="1" width="37.7109375" customWidth="1"/>
    <col min="2" max="9" width="17.5703125" customWidth="1"/>
  </cols>
  <sheetData>
    <row r="1" spans="1:9" s="1" customFormat="1" ht="15" x14ac:dyDescent="0.25">
      <c r="A1" s="20" t="s">
        <v>94</v>
      </c>
      <c r="B1" s="21"/>
      <c r="C1" s="21"/>
      <c r="D1" s="21"/>
      <c r="E1" s="21"/>
      <c r="F1" s="21"/>
      <c r="G1" s="21"/>
      <c r="H1" s="21"/>
      <c r="I1" s="21"/>
    </row>
    <row r="2" spans="1:9" s="1" customFormat="1" x14ac:dyDescent="0.2"/>
    <row r="3" spans="1:9" ht="14.25" x14ac:dyDescent="0.2">
      <c r="A3" s="19" t="s">
        <v>121</v>
      </c>
      <c r="B3" s="19"/>
      <c r="C3" s="19"/>
      <c r="D3" s="19"/>
      <c r="E3" s="19"/>
      <c r="F3" s="19"/>
      <c r="G3" s="19"/>
      <c r="H3" s="19"/>
      <c r="I3" s="19"/>
    </row>
    <row r="4" spans="1:9" ht="15" x14ac:dyDescent="0.25">
      <c r="I4" s="3" t="s">
        <v>93</v>
      </c>
    </row>
    <row r="5" spans="1:9" ht="71.25" x14ac:dyDescent="0.2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4</v>
      </c>
      <c r="H5" s="4" t="s">
        <v>6</v>
      </c>
      <c r="I5" s="4" t="s">
        <v>7</v>
      </c>
    </row>
    <row r="6" spans="1:9" ht="15" x14ac:dyDescent="0.25">
      <c r="A6" s="5" t="s">
        <v>8</v>
      </c>
      <c r="B6" s="5" t="s">
        <v>9</v>
      </c>
      <c r="C6" s="5" t="s">
        <v>10</v>
      </c>
      <c r="D6" s="5" t="s">
        <v>11</v>
      </c>
      <c r="E6" s="5" t="s">
        <v>12</v>
      </c>
      <c r="F6" s="5" t="s">
        <v>13</v>
      </c>
      <c r="G6" s="5" t="s">
        <v>14</v>
      </c>
      <c r="H6" s="5" t="s">
        <v>15</v>
      </c>
      <c r="I6" s="5" t="s">
        <v>16</v>
      </c>
    </row>
    <row r="7" spans="1:9" s="18" customFormat="1" ht="14.25" x14ac:dyDescent="0.2">
      <c r="A7" s="16" t="s">
        <v>44</v>
      </c>
      <c r="B7" s="17">
        <f>B8+B34</f>
        <v>347693</v>
      </c>
      <c r="C7" s="17">
        <v>100</v>
      </c>
      <c r="D7" s="17">
        <f>D8+D34</f>
        <v>873259</v>
      </c>
      <c r="E7" s="17">
        <v>100</v>
      </c>
      <c r="F7" s="17">
        <f>F8+F34</f>
        <v>377488</v>
      </c>
      <c r="G7" s="17">
        <v>100</v>
      </c>
      <c r="H7" s="17">
        <f t="shared" ref="H7:H20" si="0">F7/B7*100-100</f>
        <v>8.5693413442318445</v>
      </c>
      <c r="I7" s="17">
        <f>F7/D7*100</f>
        <v>43.227496080773285</v>
      </c>
    </row>
    <row r="8" spans="1:9" ht="30" x14ac:dyDescent="0.25">
      <c r="A8" s="12" t="s">
        <v>17</v>
      </c>
      <c r="B8" s="15">
        <v>165449</v>
      </c>
      <c r="C8" s="15">
        <v>48</v>
      </c>
      <c r="D8" s="15">
        <v>333403</v>
      </c>
      <c r="E8" s="15">
        <f>D8*100/D7</f>
        <v>38.179165631273193</v>
      </c>
      <c r="F8" s="15">
        <v>179273</v>
      </c>
      <c r="G8" s="15">
        <f>F8*100/F7</f>
        <v>47.49104607298775</v>
      </c>
      <c r="H8" s="15">
        <f t="shared" si="0"/>
        <v>8.3554448802954511</v>
      </c>
      <c r="I8" s="15">
        <f>F8/D8*100</f>
        <v>53.770661931656285</v>
      </c>
    </row>
    <row r="9" spans="1:9" ht="15" x14ac:dyDescent="0.25">
      <c r="A9" s="12" t="s">
        <v>18</v>
      </c>
      <c r="B9" s="15">
        <v>90177.1</v>
      </c>
      <c r="C9" s="15">
        <f>B9*100/B7</f>
        <v>25.93583995076116</v>
      </c>
      <c r="D9" s="15">
        <v>196952</v>
      </c>
      <c r="E9" s="15">
        <f>D9*100/D7</f>
        <v>22.553675370079208</v>
      </c>
      <c r="F9" s="15">
        <v>88630</v>
      </c>
      <c r="G9" s="15">
        <f>F9*100/F7</f>
        <v>23.478892044250415</v>
      </c>
      <c r="H9" s="15">
        <f t="shared" si="0"/>
        <v>-1.715624033152551</v>
      </c>
      <c r="I9" s="15">
        <f>F9/D9*100</f>
        <v>45.000812380681587</v>
      </c>
    </row>
    <row r="10" spans="1:9" ht="15" x14ac:dyDescent="0.25">
      <c r="A10" s="12" t="s">
        <v>19</v>
      </c>
      <c r="B10" s="15">
        <v>90177.1</v>
      </c>
      <c r="C10" s="15">
        <f>B10*100/B7</f>
        <v>25.93583995076116</v>
      </c>
      <c r="D10" s="15">
        <v>196952</v>
      </c>
      <c r="E10" s="15">
        <f>D10*100/D7</f>
        <v>22.553675370079208</v>
      </c>
      <c r="F10" s="15">
        <v>88630</v>
      </c>
      <c r="G10" s="15">
        <f>F10*100/F7</f>
        <v>23.478892044250415</v>
      </c>
      <c r="H10" s="15">
        <f t="shared" si="0"/>
        <v>-1.715624033152551</v>
      </c>
      <c r="I10" s="15">
        <f>F10/D10*100</f>
        <v>45.000812380681587</v>
      </c>
    </row>
    <row r="11" spans="1:9" ht="60" x14ac:dyDescent="0.25">
      <c r="A11" s="12" t="s">
        <v>20</v>
      </c>
      <c r="B11" s="15">
        <v>2612</v>
      </c>
      <c r="C11" s="15">
        <f>B11*100/B7</f>
        <v>0.75123744222633182</v>
      </c>
      <c r="D11" s="15">
        <v>5930</v>
      </c>
      <c r="E11" s="15">
        <f>D11*100/D7</f>
        <v>0.67906543190508195</v>
      </c>
      <c r="F11" s="15">
        <v>2902</v>
      </c>
      <c r="G11" s="15">
        <f>F11*100/F7</f>
        <v>0.76876615945407534</v>
      </c>
      <c r="H11" s="15">
        <f t="shared" si="0"/>
        <v>11.102603369065861</v>
      </c>
      <c r="I11" s="15">
        <f>F11/D11*100</f>
        <v>48.937605396290053</v>
      </c>
    </row>
    <row r="12" spans="1:9" ht="30" x14ac:dyDescent="0.25">
      <c r="A12" s="12" t="s">
        <v>21</v>
      </c>
      <c r="B12" s="15">
        <v>2612</v>
      </c>
      <c r="C12" s="15">
        <f>B12*100/B7</f>
        <v>0.75123744222633182</v>
      </c>
      <c r="D12" s="15">
        <v>5930</v>
      </c>
      <c r="E12" s="15">
        <f>D12*100/D7</f>
        <v>0.67906543190508195</v>
      </c>
      <c r="F12" s="15">
        <v>2902</v>
      </c>
      <c r="G12" s="15">
        <f>F12*100/F7</f>
        <v>0.76876615945407534</v>
      </c>
      <c r="H12" s="15">
        <f t="shared" si="0"/>
        <v>11.102603369065861</v>
      </c>
      <c r="I12" s="15">
        <f t="shared" ref="I12:I13" si="1">F12/D12*100</f>
        <v>48.937605396290053</v>
      </c>
    </row>
    <row r="13" spans="1:9" ht="30" x14ac:dyDescent="0.25">
      <c r="A13" s="12" t="s">
        <v>22</v>
      </c>
      <c r="B13" s="15">
        <v>2612</v>
      </c>
      <c r="C13" s="15">
        <f>B13*100/B7</f>
        <v>0.75123744222633182</v>
      </c>
      <c r="D13" s="15">
        <v>5930</v>
      </c>
      <c r="E13" s="15">
        <f>D13*100/D7</f>
        <v>0.67906543190508195</v>
      </c>
      <c r="F13" s="15">
        <v>2902</v>
      </c>
      <c r="G13" s="15">
        <f>F13*100/F7</f>
        <v>0.76876615945407534</v>
      </c>
      <c r="H13" s="15">
        <f t="shared" si="0"/>
        <v>11.102603369065861</v>
      </c>
      <c r="I13" s="15">
        <f t="shared" si="1"/>
        <v>48.937605396290053</v>
      </c>
    </row>
    <row r="14" spans="1:9" ht="30" x14ac:dyDescent="0.25">
      <c r="A14" s="12" t="s">
        <v>24</v>
      </c>
      <c r="B14" s="15">
        <v>53181</v>
      </c>
      <c r="C14" s="15">
        <f>B14*100/B7</f>
        <v>15.295389898559936</v>
      </c>
      <c r="D14" s="15">
        <v>99917</v>
      </c>
      <c r="E14" s="15">
        <f>D14*100/D7</f>
        <v>11.441851730128175</v>
      </c>
      <c r="F14" s="15">
        <v>73237</v>
      </c>
      <c r="G14" s="15">
        <f>F14*100/F7</f>
        <v>19.4011465265121</v>
      </c>
      <c r="H14" s="15">
        <f t="shared" si="0"/>
        <v>37.712716947782098</v>
      </c>
      <c r="I14" s="15">
        <f t="shared" ref="I14:I32" si="2">F14/D14*100</f>
        <v>73.29783720488004</v>
      </c>
    </row>
    <row r="15" spans="1:9" s="1" customFormat="1" ht="15" x14ac:dyDescent="0.25">
      <c r="A15" s="12" t="s">
        <v>95</v>
      </c>
      <c r="B15" s="15">
        <v>2755</v>
      </c>
      <c r="C15" s="15">
        <f>B15*100/B7</f>
        <v>0.792365678917896</v>
      </c>
      <c r="D15" s="15">
        <v>1700</v>
      </c>
      <c r="E15" s="15">
        <f>D15*100/D7</f>
        <v>0.19467305805036078</v>
      </c>
      <c r="F15" s="15">
        <v>1276</v>
      </c>
      <c r="G15" s="15">
        <f>F15*100/F7</f>
        <v>0.33802399016657481</v>
      </c>
      <c r="H15" s="15">
        <f t="shared" si="0"/>
        <v>-53.684210526315788</v>
      </c>
      <c r="I15" s="15">
        <f t="shared" si="2"/>
        <v>75.058823529411768</v>
      </c>
    </row>
    <row r="16" spans="1:9" ht="15" x14ac:dyDescent="0.25">
      <c r="A16" s="12" t="s">
        <v>25</v>
      </c>
      <c r="B16" s="15">
        <v>49945</v>
      </c>
      <c r="C16" s="15">
        <f>B16*100/B7</f>
        <v>14.364683787134052</v>
      </c>
      <c r="D16" s="15">
        <v>96517</v>
      </c>
      <c r="E16" s="15">
        <f>D16*100/D7</f>
        <v>11.052505614027453</v>
      </c>
      <c r="F16" s="15">
        <v>71252</v>
      </c>
      <c r="G16" s="15">
        <f>F16*100/F7</f>
        <v>18.87530199635485</v>
      </c>
      <c r="H16" s="15">
        <f t="shared" si="0"/>
        <v>42.660927019721697</v>
      </c>
      <c r="I16" s="15">
        <f t="shared" si="2"/>
        <v>73.823264295409103</v>
      </c>
    </row>
    <row r="17" spans="1:9" ht="15" x14ac:dyDescent="0.25">
      <c r="A17" s="12" t="s">
        <v>96</v>
      </c>
      <c r="B17" s="15">
        <v>481</v>
      </c>
      <c r="C17" s="15">
        <f>B17*100/B7</f>
        <v>0.13834043250798836</v>
      </c>
      <c r="D17" s="15">
        <v>1700</v>
      </c>
      <c r="E17" s="15">
        <v>0</v>
      </c>
      <c r="F17" s="15">
        <v>709</v>
      </c>
      <c r="G17" s="15">
        <v>0</v>
      </c>
      <c r="H17" s="15">
        <f t="shared" si="0"/>
        <v>47.401247401247417</v>
      </c>
      <c r="I17" s="15">
        <f t="shared" si="2"/>
        <v>41.705882352941174</v>
      </c>
    </row>
    <row r="18" spans="1:9" ht="15" x14ac:dyDescent="0.25">
      <c r="A18" s="12" t="s">
        <v>27</v>
      </c>
      <c r="B18" s="15">
        <v>7349</v>
      </c>
      <c r="C18" s="15">
        <f>B18*100/B7</f>
        <v>2.1136462338902424</v>
      </c>
      <c r="D18" s="15">
        <v>5166</v>
      </c>
      <c r="E18" s="15">
        <f>D18*100/D7</f>
        <v>0.59157706934597865</v>
      </c>
      <c r="F18" s="15">
        <v>1054</v>
      </c>
      <c r="G18" s="15">
        <f>F18*100/F7</f>
        <v>0.27921417369558765</v>
      </c>
      <c r="H18" s="15">
        <f t="shared" si="0"/>
        <v>-85.65791264117567</v>
      </c>
      <c r="I18" s="15">
        <f t="shared" si="2"/>
        <v>20.40263259775455</v>
      </c>
    </row>
    <row r="19" spans="1:9" ht="15" x14ac:dyDescent="0.25">
      <c r="A19" s="12" t="s">
        <v>97</v>
      </c>
      <c r="B19" s="15">
        <v>232</v>
      </c>
      <c r="C19" s="15">
        <f>B19*100/B7</f>
        <v>6.6725530856243873E-2</v>
      </c>
      <c r="D19" s="15">
        <v>3305</v>
      </c>
      <c r="E19" s="15">
        <f>D19*100/D7</f>
        <v>0.37846732756261314</v>
      </c>
      <c r="F19" s="15">
        <v>554</v>
      </c>
      <c r="G19" s="15">
        <f>F19*100/F7</f>
        <v>0.14675963209426524</v>
      </c>
      <c r="H19" s="15">
        <f t="shared" si="0"/>
        <v>138.79310344827584</v>
      </c>
      <c r="I19" s="15">
        <f t="shared" si="2"/>
        <v>16.762481089258699</v>
      </c>
    </row>
    <row r="20" spans="1:9" ht="15" x14ac:dyDescent="0.25">
      <c r="A20" s="12" t="s">
        <v>98</v>
      </c>
      <c r="B20" s="15">
        <v>6976</v>
      </c>
      <c r="C20" s="15">
        <f>B20*100/B7</f>
        <v>2.0063676864360227</v>
      </c>
      <c r="D20" s="15">
        <v>1085</v>
      </c>
      <c r="E20" s="15">
        <f>D20*100/D7</f>
        <v>0.12424721646155379</v>
      </c>
      <c r="F20" s="15">
        <v>448</v>
      </c>
      <c r="G20" s="15">
        <f>F20*100/F7</f>
        <v>0.11867926927478489</v>
      </c>
      <c r="H20" s="15">
        <f t="shared" si="0"/>
        <v>-93.577981651376149</v>
      </c>
      <c r="I20" s="15">
        <f t="shared" si="2"/>
        <v>41.29032258064516</v>
      </c>
    </row>
    <row r="21" spans="1:9" ht="15" x14ac:dyDescent="0.25">
      <c r="A21" s="12" t="s">
        <v>99</v>
      </c>
      <c r="B21" s="15">
        <v>141</v>
      </c>
      <c r="C21" s="15">
        <f>B21*100/B7</f>
        <v>4.0553016597975798E-2</v>
      </c>
      <c r="D21" s="15">
        <v>776</v>
      </c>
      <c r="E21" s="15">
        <f>D21*100/D7</f>
        <v>8.8862525321811742E-2</v>
      </c>
      <c r="F21" s="15">
        <v>52</v>
      </c>
      <c r="G21" s="15">
        <f>F21*100/F7</f>
        <v>1.3775272326537533E-2</v>
      </c>
      <c r="H21" s="15">
        <f>F21/B21*100-10</f>
        <v>26.87943262411347</v>
      </c>
      <c r="I21" s="15">
        <f t="shared" si="2"/>
        <v>6.7010309278350517</v>
      </c>
    </row>
    <row r="22" spans="1:9" ht="15" x14ac:dyDescent="0.25">
      <c r="A22" s="12" t="s">
        <v>28</v>
      </c>
      <c r="B22" s="15">
        <v>1289</v>
      </c>
      <c r="C22" s="15">
        <f>B22*100/B7</f>
        <v>0.3707293503176653</v>
      </c>
      <c r="D22" s="15">
        <v>3010</v>
      </c>
      <c r="E22" s="15">
        <f>D22*100/D7</f>
        <v>0.34468582631269762</v>
      </c>
      <c r="F22" s="15">
        <v>1332</v>
      </c>
      <c r="G22" s="15">
        <f>F22*100/F7</f>
        <v>0.35285889882592292</v>
      </c>
      <c r="H22" s="15">
        <f>F22/B22*100-100</f>
        <v>3.3359193173002382</v>
      </c>
      <c r="I22" s="15">
        <f t="shared" si="2"/>
        <v>44.252491694352159</v>
      </c>
    </row>
    <row r="23" spans="1:9" s="1" customFormat="1" ht="60" x14ac:dyDescent="0.25">
      <c r="A23" s="12" t="s">
        <v>100</v>
      </c>
      <c r="B23" s="15">
        <v>5890</v>
      </c>
      <c r="C23" s="15">
        <f>B23*100/B7</f>
        <v>1.6940231756175708</v>
      </c>
      <c r="D23" s="15">
        <v>12956</v>
      </c>
      <c r="E23" s="15">
        <f>D23*100/D7</f>
        <v>1.4836377294708671</v>
      </c>
      <c r="F23" s="15">
        <v>6338</v>
      </c>
      <c r="G23" s="15">
        <f>F23*100/F7</f>
        <v>1.678993769338363</v>
      </c>
      <c r="H23" s="15">
        <f>F23/B23*100-100</f>
        <v>7.6061120543293725</v>
      </c>
      <c r="I23" s="15">
        <f t="shared" si="2"/>
        <v>48.919419573942577</v>
      </c>
    </row>
    <row r="24" spans="1:9" s="1" customFormat="1" ht="30" x14ac:dyDescent="0.25">
      <c r="A24" s="12" t="s">
        <v>101</v>
      </c>
      <c r="B24" s="15">
        <v>2162</v>
      </c>
      <c r="C24" s="15">
        <f>B24*100/B7</f>
        <v>0.62181292116896225</v>
      </c>
      <c r="D24" s="15">
        <v>4784</v>
      </c>
      <c r="E24" s="15">
        <f>D24*100/D7</f>
        <v>0.54783288806642705</v>
      </c>
      <c r="F24" s="15">
        <v>2325</v>
      </c>
      <c r="G24" s="15">
        <f>F24*100/F7</f>
        <v>0.61591361844614934</v>
      </c>
      <c r="H24" s="15">
        <f>F24/B24*100-100</f>
        <v>7.5393154486586411</v>
      </c>
      <c r="I24" s="15">
        <f t="shared" si="2"/>
        <v>48.5994983277592</v>
      </c>
    </row>
    <row r="25" spans="1:9" s="1" customFormat="1" ht="15" x14ac:dyDescent="0.25">
      <c r="A25" s="12" t="s">
        <v>102</v>
      </c>
      <c r="B25" s="15">
        <v>2335</v>
      </c>
      <c r="C25" s="15">
        <f>B25*100/B7</f>
        <v>0.67156945926435108</v>
      </c>
      <c r="D25" s="15">
        <v>4824</v>
      </c>
      <c r="E25" s="15">
        <f>D25*100/D7</f>
        <v>0.55241343060878845</v>
      </c>
      <c r="F25" s="15">
        <v>2363</v>
      </c>
      <c r="G25" s="15">
        <f>F25*100/F7</f>
        <v>0.6259801636078498</v>
      </c>
      <c r="H25" s="15">
        <f>F25/B25*100-100</f>
        <v>1.1991434689507514</v>
      </c>
      <c r="I25" s="15">
        <f t="shared" si="2"/>
        <v>48.984245439469319</v>
      </c>
    </row>
    <row r="26" spans="1:9" s="1" customFormat="1" ht="30" x14ac:dyDescent="0.25">
      <c r="A26" s="12" t="s">
        <v>103</v>
      </c>
      <c r="B26" s="15">
        <v>0</v>
      </c>
      <c r="C26" s="15">
        <v>0</v>
      </c>
      <c r="D26" s="15">
        <v>12</v>
      </c>
      <c r="E26" s="15">
        <v>0</v>
      </c>
      <c r="F26" s="15">
        <v>16</v>
      </c>
      <c r="G26" s="15">
        <v>0</v>
      </c>
      <c r="H26" s="15" t="s">
        <v>105</v>
      </c>
      <c r="I26" s="15">
        <f t="shared" si="2"/>
        <v>133.33333333333331</v>
      </c>
    </row>
    <row r="27" spans="1:9" s="1" customFormat="1" ht="30" x14ac:dyDescent="0.25">
      <c r="A27" s="12" t="s">
        <v>104</v>
      </c>
      <c r="B27" s="15">
        <v>1393</v>
      </c>
      <c r="C27" s="15">
        <f>B27*100/B7</f>
        <v>0.40064079518425738</v>
      </c>
      <c r="D27" s="15">
        <v>3336</v>
      </c>
      <c r="E27" s="15">
        <f>D27*100/D7</f>
        <v>0.38201724803294324</v>
      </c>
      <c r="F27" s="15">
        <v>1634</v>
      </c>
      <c r="G27" s="15">
        <f>F27*100/F7</f>
        <v>0.43286144195312171</v>
      </c>
      <c r="H27" s="15">
        <f t="shared" ref="H27:H32" si="3">F27/B27*100-100</f>
        <v>17.300789662598717</v>
      </c>
      <c r="I27" s="15">
        <f t="shared" si="2"/>
        <v>48.980815347721823</v>
      </c>
    </row>
    <row r="28" spans="1:9" ht="30" x14ac:dyDescent="0.25">
      <c r="A28" s="12" t="s">
        <v>29</v>
      </c>
      <c r="B28" s="15">
        <v>482</v>
      </c>
      <c r="C28" s="15">
        <f>B28*100/B7</f>
        <v>0.13862804255478253</v>
      </c>
      <c r="D28" s="15">
        <v>559</v>
      </c>
      <c r="E28" s="15">
        <f>D28*100/D7</f>
        <v>6.4013082029500984E-2</v>
      </c>
      <c r="F28" s="15">
        <v>912</v>
      </c>
      <c r="G28" s="15">
        <f>F28*100/F7</f>
        <v>0.24159708388081211</v>
      </c>
      <c r="H28" s="15">
        <f t="shared" si="3"/>
        <v>89.211618257261392</v>
      </c>
      <c r="I28" s="15">
        <f t="shared" si="2"/>
        <v>163.1484794275492</v>
      </c>
    </row>
    <row r="29" spans="1:9" ht="30" x14ac:dyDescent="0.25">
      <c r="A29" s="12" t="s">
        <v>30</v>
      </c>
      <c r="B29" s="15">
        <v>482</v>
      </c>
      <c r="C29" s="15">
        <f>B29*100/B8</f>
        <v>0.29132844562372695</v>
      </c>
      <c r="D29" s="15">
        <v>559</v>
      </c>
      <c r="E29" s="15">
        <v>0</v>
      </c>
      <c r="F29" s="15">
        <v>912</v>
      </c>
      <c r="G29" s="15">
        <v>0</v>
      </c>
      <c r="H29" s="15">
        <f t="shared" si="3"/>
        <v>89.211618257261392</v>
      </c>
      <c r="I29" s="15">
        <f t="shared" si="2"/>
        <v>163.1484794275492</v>
      </c>
    </row>
    <row r="30" spans="1:9" ht="60" x14ac:dyDescent="0.25">
      <c r="A30" s="12" t="s">
        <v>31</v>
      </c>
      <c r="B30" s="15">
        <v>3707</v>
      </c>
      <c r="C30" s="15">
        <f>B30*100/B9</f>
        <v>4.1107997484949061</v>
      </c>
      <c r="D30" s="15">
        <v>8250</v>
      </c>
      <c r="E30" s="15">
        <f>D30*100/D7</f>
        <v>0.94473689936204497</v>
      </c>
      <c r="F30" s="15">
        <v>4214</v>
      </c>
      <c r="G30" s="15">
        <f>F30*100/F7</f>
        <v>1.1163268766159453</v>
      </c>
      <c r="H30" s="15">
        <f t="shared" si="3"/>
        <v>13.67682762341515</v>
      </c>
      <c r="I30" s="15">
        <f t="shared" si="2"/>
        <v>51.078787878787878</v>
      </c>
    </row>
    <row r="31" spans="1:9" ht="45" x14ac:dyDescent="0.25">
      <c r="A31" s="12" t="s">
        <v>32</v>
      </c>
      <c r="B31" s="15">
        <v>233</v>
      </c>
      <c r="C31" s="15">
        <f>B31*100/B10</f>
        <v>0.25838045357413353</v>
      </c>
      <c r="D31" s="15">
        <v>271</v>
      </c>
      <c r="E31" s="15">
        <f>D31*100/D7</f>
        <v>3.103317572449869E-2</v>
      </c>
      <c r="F31" s="15">
        <v>442</v>
      </c>
      <c r="G31" s="15">
        <f>F31*100/F7</f>
        <v>0.11708981477556903</v>
      </c>
      <c r="H31" s="15">
        <f t="shared" si="3"/>
        <v>89.699570815450642</v>
      </c>
      <c r="I31" s="15">
        <f t="shared" si="2"/>
        <v>163.09963099630994</v>
      </c>
    </row>
    <row r="32" spans="1:9" ht="30" x14ac:dyDescent="0.25">
      <c r="A32" s="12" t="s">
        <v>33</v>
      </c>
      <c r="B32" s="15">
        <v>557</v>
      </c>
      <c r="C32" s="15">
        <f>B32*100/B7</f>
        <v>0.16019879606434412</v>
      </c>
      <c r="D32" s="15">
        <v>391</v>
      </c>
      <c r="E32" s="15">
        <f>D32*100/D7</f>
        <v>4.477480335158298E-2</v>
      </c>
      <c r="F32" s="15">
        <v>211</v>
      </c>
      <c r="G32" s="15">
        <f>F32*100/F7</f>
        <v>5.5895816555758066E-2</v>
      </c>
      <c r="H32" s="15">
        <f t="shared" si="3"/>
        <v>-62.118491921005386</v>
      </c>
      <c r="I32" s="15">
        <f t="shared" si="2"/>
        <v>53.964194373401533</v>
      </c>
    </row>
    <row r="33" spans="1:9" ht="15" x14ac:dyDescent="0.25">
      <c r="A33" s="12" t="s">
        <v>34</v>
      </c>
      <c r="B33" s="15">
        <v>-27</v>
      </c>
      <c r="C33" s="15">
        <v>0</v>
      </c>
      <c r="D33" s="15">
        <v>0</v>
      </c>
      <c r="E33" s="15">
        <v>0</v>
      </c>
      <c r="F33" s="15">
        <v>3</v>
      </c>
      <c r="G33" s="15" t="s">
        <v>23</v>
      </c>
      <c r="H33" s="15">
        <v>111</v>
      </c>
      <c r="I33" s="15" t="s">
        <v>107</v>
      </c>
    </row>
    <row r="34" spans="1:9" ht="15" x14ac:dyDescent="0.25">
      <c r="A34" s="12" t="s">
        <v>35</v>
      </c>
      <c r="B34" s="15">
        <v>182244</v>
      </c>
      <c r="C34" s="15">
        <f>B34*100/B7</f>
        <v>52.415205367953916</v>
      </c>
      <c r="D34" s="15">
        <v>539856</v>
      </c>
      <c r="E34" s="15">
        <f>D34*100/D7</f>
        <v>61.820834368726807</v>
      </c>
      <c r="F34" s="15">
        <v>198215</v>
      </c>
      <c r="G34" s="15">
        <f>F34*100/F7</f>
        <v>52.50895392701225</v>
      </c>
      <c r="H34" s="15">
        <f t="shared" ref="H34:H39" si="4">F34/B34*100-100</f>
        <v>8.763525822523647</v>
      </c>
      <c r="I34" s="15">
        <f t="shared" ref="I34:I39" si="5">F34/D34*100</f>
        <v>36.716272487478143</v>
      </c>
    </row>
    <row r="35" spans="1:9" ht="60" x14ac:dyDescent="0.25">
      <c r="A35" s="12" t="s">
        <v>36</v>
      </c>
      <c r="B35" s="15">
        <v>182387</v>
      </c>
      <c r="C35" s="15">
        <f>B35*100/B7</f>
        <v>52.456333604645479</v>
      </c>
      <c r="D35" s="15">
        <v>542694</v>
      </c>
      <c r="E35" s="15">
        <f>D35*100/D7</f>
        <v>62.145823862107349</v>
      </c>
      <c r="F35" s="15">
        <v>199634</v>
      </c>
      <c r="G35" s="15">
        <f>F35*100/F7</f>
        <v>52.884859916076799</v>
      </c>
      <c r="H35" s="15">
        <f t="shared" si="4"/>
        <v>9.4562660715950244</v>
      </c>
      <c r="I35" s="15">
        <f t="shared" si="5"/>
        <v>36.785739293229703</v>
      </c>
    </row>
    <row r="36" spans="1:9" ht="45" x14ac:dyDescent="0.25">
      <c r="A36" s="12" t="s">
        <v>37</v>
      </c>
      <c r="B36" s="15">
        <v>4733</v>
      </c>
      <c r="C36" s="15">
        <f>B36*100/B7</f>
        <v>1.3612583514767338</v>
      </c>
      <c r="D36" s="15">
        <v>5123</v>
      </c>
      <c r="E36" s="15">
        <f>D36*100/D7</f>
        <v>0.58665298611294014</v>
      </c>
      <c r="F36" s="15">
        <v>2562</v>
      </c>
      <c r="G36" s="15">
        <f>F36*100/F7</f>
        <v>0.67869707116517608</v>
      </c>
      <c r="H36" s="15">
        <f t="shared" si="4"/>
        <v>-45.869427424466515</v>
      </c>
      <c r="I36" s="15">
        <f t="shared" si="5"/>
        <v>50.009759906304893</v>
      </c>
    </row>
    <row r="37" spans="1:9" ht="45" x14ac:dyDescent="0.25">
      <c r="A37" s="12" t="s">
        <v>38</v>
      </c>
      <c r="B37" s="15">
        <v>35551</v>
      </c>
      <c r="C37" s="15">
        <f>B37*100/B7</f>
        <v>10.224824773578991</v>
      </c>
      <c r="D37" s="15">
        <v>225282</v>
      </c>
      <c r="E37" s="15">
        <f>D37*100/D7</f>
        <v>25.797844625706691</v>
      </c>
      <c r="F37" s="15">
        <v>35145</v>
      </c>
      <c r="G37" s="15">
        <f>F37*100/F7</f>
        <v>9.3102297291569531</v>
      </c>
      <c r="H37" s="15">
        <f t="shared" si="4"/>
        <v>-1.1420213214818062</v>
      </c>
      <c r="I37" s="15">
        <f t="shared" si="5"/>
        <v>15.600447439209525</v>
      </c>
    </row>
    <row r="38" spans="1:9" ht="45" x14ac:dyDescent="0.25">
      <c r="A38" s="12" t="s">
        <v>39</v>
      </c>
      <c r="B38" s="15">
        <v>137845</v>
      </c>
      <c r="C38" s="15">
        <v>7</v>
      </c>
      <c r="D38" s="15">
        <v>252759</v>
      </c>
      <c r="E38" s="15">
        <f>D38*100/D7</f>
        <v>28.944333811618318</v>
      </c>
      <c r="F38" s="15">
        <v>149128</v>
      </c>
      <c r="G38" s="15">
        <f>F38*100/F7</f>
        <v>39.505361759844021</v>
      </c>
      <c r="H38" s="15">
        <f t="shared" si="4"/>
        <v>8.185280568754763</v>
      </c>
      <c r="I38" s="15">
        <f t="shared" si="5"/>
        <v>59.000075170419251</v>
      </c>
    </row>
    <row r="39" spans="1:9" ht="15" x14ac:dyDescent="0.25">
      <c r="A39" s="12" t="s">
        <v>40</v>
      </c>
      <c r="B39" s="15">
        <v>4258</v>
      </c>
      <c r="C39" s="15">
        <f>B39*100/B7</f>
        <v>1.2246435792495103</v>
      </c>
      <c r="D39" s="15">
        <v>59530</v>
      </c>
      <c r="E39" s="15">
        <f>D39*100/D7</f>
        <v>6.8169924386693985</v>
      </c>
      <c r="F39" s="15">
        <v>12799</v>
      </c>
      <c r="G39" s="15">
        <f>F39*100/F7</f>
        <v>3.3905713559106516</v>
      </c>
      <c r="H39" s="15">
        <f t="shared" si="4"/>
        <v>200.58713010803194</v>
      </c>
      <c r="I39" s="15">
        <f t="shared" si="5"/>
        <v>21.500083991264908</v>
      </c>
    </row>
    <row r="40" spans="1:9" ht="45" x14ac:dyDescent="0.25">
      <c r="A40" s="12" t="s">
        <v>108</v>
      </c>
      <c r="B40" s="15">
        <v>21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4"/>
      <c r="I40" s="15"/>
    </row>
    <row r="41" spans="1:9" ht="30" x14ac:dyDescent="0.25">
      <c r="A41" s="12" t="s">
        <v>41</v>
      </c>
      <c r="B41" s="15">
        <v>149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4"/>
      <c r="I41" s="15"/>
    </row>
    <row r="42" spans="1:9" ht="60" x14ac:dyDescent="0.25">
      <c r="A42" s="12" t="s">
        <v>42</v>
      </c>
      <c r="B42" s="15">
        <v>0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4"/>
      <c r="I42" s="14"/>
    </row>
    <row r="43" spans="1:9" ht="30" x14ac:dyDescent="0.25">
      <c r="A43" s="12" t="s">
        <v>43</v>
      </c>
      <c r="B43" s="15">
        <v>-313</v>
      </c>
      <c r="C43" s="15" t="s">
        <v>23</v>
      </c>
      <c r="D43" s="15">
        <v>-2838</v>
      </c>
      <c r="E43" s="15" t="s">
        <v>23</v>
      </c>
      <c r="F43" s="15">
        <v>-1419</v>
      </c>
      <c r="G43" s="15" t="s">
        <v>23</v>
      </c>
      <c r="H43" s="14" t="s">
        <v>106</v>
      </c>
      <c r="I43" s="14">
        <f>F43/D43*100</f>
        <v>50</v>
      </c>
    </row>
  </sheetData>
  <mergeCells count="2">
    <mergeCell ref="A3:I3"/>
    <mergeCell ref="A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R55"/>
  <sheetViews>
    <sheetView workbookViewId="0">
      <selection activeCell="F48" sqref="F48"/>
    </sheetView>
  </sheetViews>
  <sheetFormatPr defaultRowHeight="12.75" x14ac:dyDescent="0.2"/>
  <cols>
    <col min="1" max="1" width="61.5703125" style="1" customWidth="1"/>
    <col min="2" max="2" width="20.7109375" style="1" customWidth="1"/>
    <col min="3" max="3" width="14.7109375" style="1" customWidth="1"/>
    <col min="4" max="4" width="15.85546875" style="1" customWidth="1"/>
    <col min="5" max="5" width="15.42578125" style="1" customWidth="1"/>
    <col min="6" max="6" width="13.42578125" style="1" customWidth="1"/>
    <col min="7" max="7" width="12" style="1" customWidth="1"/>
    <col min="8" max="8" width="15.7109375" style="1" customWidth="1"/>
    <col min="9" max="9" width="16.42578125" style="1" customWidth="1"/>
    <col min="10" max="16384" width="9.140625" style="1"/>
  </cols>
  <sheetData>
    <row r="2" spans="1:9" ht="14.25" x14ac:dyDescent="0.2">
      <c r="A2" s="19" t="s">
        <v>122</v>
      </c>
      <c r="B2" s="19"/>
      <c r="C2" s="19"/>
      <c r="D2" s="19"/>
      <c r="E2" s="19"/>
      <c r="F2" s="19"/>
      <c r="G2" s="19"/>
      <c r="H2" s="19"/>
      <c r="I2" s="19"/>
    </row>
    <row r="3" spans="1:9" x14ac:dyDescent="0.2">
      <c r="I3" s="1" t="s">
        <v>109</v>
      </c>
    </row>
    <row r="4" spans="1:9" ht="96.75" customHeight="1" x14ac:dyDescent="0.2">
      <c r="A4" s="24" t="s">
        <v>0</v>
      </c>
      <c r="B4" s="25" t="s">
        <v>124</v>
      </c>
      <c r="C4" s="24" t="s">
        <v>110</v>
      </c>
      <c r="D4" s="24" t="s">
        <v>125</v>
      </c>
      <c r="E4" s="24" t="s">
        <v>111</v>
      </c>
      <c r="F4" s="24" t="s">
        <v>5</v>
      </c>
      <c r="G4" s="24" t="s">
        <v>111</v>
      </c>
      <c r="H4" s="24" t="s">
        <v>6</v>
      </c>
      <c r="I4" s="24" t="s">
        <v>112</v>
      </c>
    </row>
    <row r="5" spans="1:9" ht="15" x14ac:dyDescent="0.2">
      <c r="A5" s="26">
        <v>1</v>
      </c>
      <c r="B5" s="27">
        <v>2</v>
      </c>
      <c r="C5" s="27">
        <v>3</v>
      </c>
      <c r="D5" s="27">
        <v>4</v>
      </c>
      <c r="E5" s="27">
        <v>5</v>
      </c>
      <c r="F5" s="27">
        <v>6</v>
      </c>
      <c r="G5" s="27">
        <v>7</v>
      </c>
      <c r="H5" s="27">
        <v>8</v>
      </c>
      <c r="I5" s="27">
        <v>9</v>
      </c>
    </row>
    <row r="6" spans="1:9" ht="15" x14ac:dyDescent="0.2">
      <c r="A6" s="28" t="s">
        <v>113</v>
      </c>
      <c r="B6" s="29">
        <f>B7+B16+B18+B21+B26+B31+B37+B40+B42+B47+B51+B53</f>
        <v>621513.29999999993</v>
      </c>
      <c r="C6" s="30">
        <f>C7+C16+C18+C21+C26+C31+C37+C40+C42+C47+C51+C53</f>
        <v>100.00000000000001</v>
      </c>
      <c r="D6" s="29">
        <f>D7+D16+D18+D21+D26+D31+D37+D42+D47+D51+D53</f>
        <v>893408</v>
      </c>
      <c r="E6" s="30">
        <f>E7+E16+E18+E21+E26+E31+E37+E40+E42+E47+E51+E53</f>
        <v>100.00000000000001</v>
      </c>
      <c r="F6" s="30">
        <f>F7+F16+F18+F21+F26+F31+F37+F42+F47+F51+F53</f>
        <v>355719</v>
      </c>
      <c r="G6" s="30">
        <f>G7+G16+G18+G21+G26+G31+G37+G40+G42+G47+G51+G53</f>
        <v>100.00000000000001</v>
      </c>
      <c r="H6" s="30">
        <f>F6/B6*100-100</f>
        <v>-42.765665674411146</v>
      </c>
      <c r="I6" s="30">
        <f>F6/D6*100</f>
        <v>39.815963143379065</v>
      </c>
    </row>
    <row r="7" spans="1:9" ht="15" x14ac:dyDescent="0.2">
      <c r="A7" s="31" t="s">
        <v>45</v>
      </c>
      <c r="B7" s="32">
        <f>SUM(B8:B15)</f>
        <v>32430</v>
      </c>
      <c r="C7" s="32">
        <f>B7/B6*100</f>
        <v>5.2179092547174779</v>
      </c>
      <c r="D7" s="32">
        <f>SUM(D8:D15)</f>
        <v>79402</v>
      </c>
      <c r="E7" s="32">
        <f>D7/D6*100</f>
        <v>8.8875407428632833</v>
      </c>
      <c r="F7" s="32">
        <f>SUM(F8:F15)</f>
        <v>36431</v>
      </c>
      <c r="G7" s="32">
        <f>F7/F6*100</f>
        <v>10.241510855478623</v>
      </c>
      <c r="H7" s="33">
        <f t="shared" ref="H7:H55" si="0">F7/B7*100-100</f>
        <v>12.337341967314217</v>
      </c>
      <c r="I7" s="33">
        <f t="shared" ref="I7:I55" si="1">F7/D7*100</f>
        <v>45.881715825797833</v>
      </c>
    </row>
    <row r="8" spans="1:9" s="36" customFormat="1" ht="30" x14ac:dyDescent="0.2">
      <c r="A8" s="34" t="s">
        <v>46</v>
      </c>
      <c r="B8" s="35">
        <v>1073</v>
      </c>
      <c r="C8" s="35"/>
      <c r="D8" s="35">
        <v>2580</v>
      </c>
      <c r="E8" s="35"/>
      <c r="F8" s="35">
        <v>1099</v>
      </c>
      <c r="G8" s="35"/>
      <c r="H8" s="30">
        <f t="shared" si="0"/>
        <v>2.423112767940367</v>
      </c>
      <c r="I8" s="30">
        <f t="shared" si="1"/>
        <v>42.596899224806201</v>
      </c>
    </row>
    <row r="9" spans="1:9" ht="45" x14ac:dyDescent="0.2">
      <c r="A9" s="37" t="s">
        <v>47</v>
      </c>
      <c r="B9" s="38">
        <v>982</v>
      </c>
      <c r="C9" s="38"/>
      <c r="D9" s="38">
        <v>2007</v>
      </c>
      <c r="E9" s="38"/>
      <c r="F9" s="38">
        <v>1070</v>
      </c>
      <c r="G9" s="38"/>
      <c r="H9" s="30">
        <f t="shared" si="0"/>
        <v>8.9613034623218084</v>
      </c>
      <c r="I9" s="30">
        <f t="shared" si="1"/>
        <v>53.313403089187837</v>
      </c>
    </row>
    <row r="10" spans="1:9" ht="45" x14ac:dyDescent="0.2">
      <c r="A10" s="37" t="s">
        <v>48</v>
      </c>
      <c r="B10" s="38">
        <v>15255</v>
      </c>
      <c r="C10" s="38"/>
      <c r="D10" s="38">
        <v>39752</v>
      </c>
      <c r="E10" s="38"/>
      <c r="F10" s="38">
        <v>18480</v>
      </c>
      <c r="G10" s="38"/>
      <c r="H10" s="30">
        <f t="shared" si="0"/>
        <v>21.140609636184848</v>
      </c>
      <c r="I10" s="30">
        <f t="shared" si="1"/>
        <v>46.488227007446163</v>
      </c>
    </row>
    <row r="11" spans="1:9" ht="15" x14ac:dyDescent="0.2">
      <c r="A11" s="37" t="s">
        <v>49</v>
      </c>
      <c r="B11" s="38">
        <v>1</v>
      </c>
      <c r="C11" s="38"/>
      <c r="D11" s="38">
        <v>4</v>
      </c>
      <c r="E11" s="38"/>
      <c r="F11" s="38">
        <v>1</v>
      </c>
      <c r="G11" s="38"/>
      <c r="H11" s="30">
        <f t="shared" si="0"/>
        <v>0</v>
      </c>
      <c r="I11" s="30">
        <f t="shared" si="1"/>
        <v>25</v>
      </c>
    </row>
    <row r="12" spans="1:9" ht="45" x14ac:dyDescent="0.2">
      <c r="A12" s="37" t="s">
        <v>50</v>
      </c>
      <c r="B12" s="38">
        <v>5900</v>
      </c>
      <c r="C12" s="38"/>
      <c r="D12" s="38">
        <v>11902</v>
      </c>
      <c r="E12" s="38"/>
      <c r="F12" s="38">
        <v>6725</v>
      </c>
      <c r="G12" s="38"/>
      <c r="H12" s="30">
        <f t="shared" si="0"/>
        <v>13.983050847457633</v>
      </c>
      <c r="I12" s="30">
        <f t="shared" si="1"/>
        <v>56.503108721223327</v>
      </c>
    </row>
    <row r="13" spans="1:9" ht="15" x14ac:dyDescent="0.2">
      <c r="A13" s="37" t="s">
        <v>51</v>
      </c>
      <c r="B13" s="38">
        <v>0</v>
      </c>
      <c r="C13" s="38"/>
      <c r="D13" s="38">
        <v>1298</v>
      </c>
      <c r="E13" s="38"/>
      <c r="F13" s="38">
        <v>175</v>
      </c>
      <c r="G13" s="38"/>
      <c r="H13" s="30" t="s">
        <v>26</v>
      </c>
      <c r="I13" s="30">
        <f t="shared" si="1"/>
        <v>13.482280431432974</v>
      </c>
    </row>
    <row r="14" spans="1:9" ht="15" x14ac:dyDescent="0.2">
      <c r="A14" s="37" t="s">
        <v>52</v>
      </c>
      <c r="B14" s="38">
        <v>0</v>
      </c>
      <c r="C14" s="38"/>
      <c r="D14" s="38">
        <v>339</v>
      </c>
      <c r="E14" s="38"/>
      <c r="F14" s="38">
        <v>0</v>
      </c>
      <c r="G14" s="38"/>
      <c r="H14" s="30" t="s">
        <v>26</v>
      </c>
      <c r="I14" s="30">
        <f t="shared" si="1"/>
        <v>0</v>
      </c>
    </row>
    <row r="15" spans="1:9" ht="15" x14ac:dyDescent="0.2">
      <c r="A15" s="37" t="s">
        <v>53</v>
      </c>
      <c r="B15" s="38">
        <v>9219</v>
      </c>
      <c r="C15" s="38"/>
      <c r="D15" s="38">
        <v>21520</v>
      </c>
      <c r="E15" s="38"/>
      <c r="F15" s="38">
        <v>8881</v>
      </c>
      <c r="G15" s="38"/>
      <c r="H15" s="30">
        <f t="shared" si="0"/>
        <v>-3.6663412517626597</v>
      </c>
      <c r="I15" s="30">
        <f t="shared" si="1"/>
        <v>41.268587360594793</v>
      </c>
    </row>
    <row r="16" spans="1:9" ht="15" x14ac:dyDescent="0.2">
      <c r="A16" s="31" t="s">
        <v>54</v>
      </c>
      <c r="B16" s="32">
        <f>SUM(B17)</f>
        <v>111</v>
      </c>
      <c r="C16" s="32">
        <f>B16/B6*100</f>
        <v>1.7859633896812829E-2</v>
      </c>
      <c r="D16" s="32">
        <f>SUM(D17)</f>
        <v>540</v>
      </c>
      <c r="E16" s="32">
        <f>D16/D6*100</f>
        <v>6.0442709266091195E-2</v>
      </c>
      <c r="F16" s="32">
        <f>SUM(F17)</f>
        <v>108</v>
      </c>
      <c r="G16" s="32">
        <f>F16/F6*100</f>
        <v>3.0361043407858449E-2</v>
      </c>
      <c r="H16" s="33">
        <f t="shared" si="0"/>
        <v>-2.7027027027026946</v>
      </c>
      <c r="I16" s="33">
        <f t="shared" si="1"/>
        <v>20</v>
      </c>
    </row>
    <row r="17" spans="1:9" ht="15" x14ac:dyDescent="0.2">
      <c r="A17" s="37" t="s">
        <v>55</v>
      </c>
      <c r="B17" s="38">
        <v>111</v>
      </c>
      <c r="C17" s="38"/>
      <c r="D17" s="38">
        <v>540</v>
      </c>
      <c r="E17" s="38"/>
      <c r="F17" s="38">
        <v>108</v>
      </c>
      <c r="G17" s="38"/>
      <c r="H17" s="30">
        <f t="shared" si="0"/>
        <v>-2.7027027027026946</v>
      </c>
      <c r="I17" s="30">
        <f t="shared" si="1"/>
        <v>20</v>
      </c>
    </row>
    <row r="18" spans="1:9" ht="30" x14ac:dyDescent="0.2">
      <c r="A18" s="31" t="s">
        <v>56</v>
      </c>
      <c r="B18" s="32">
        <f>SUM(B19:B20)</f>
        <v>29</v>
      </c>
      <c r="C18" s="32">
        <f>B18/B6*100</f>
        <v>4.6660304775456947E-3</v>
      </c>
      <c r="D18" s="32">
        <f>SUM(D19:D20)</f>
        <v>505</v>
      </c>
      <c r="E18" s="32">
        <f>D18/D6*100</f>
        <v>5.6525126258103797E-2</v>
      </c>
      <c r="F18" s="32">
        <f>SUM(F19:F20)</f>
        <v>167</v>
      </c>
      <c r="G18" s="32">
        <f>F18/F6*100</f>
        <v>4.6947168973262607E-2</v>
      </c>
      <c r="H18" s="33">
        <f t="shared" si="0"/>
        <v>475.86206896551721</v>
      </c>
      <c r="I18" s="33">
        <f t="shared" si="1"/>
        <v>33.069306930693074</v>
      </c>
    </row>
    <row r="19" spans="1:9" ht="15" x14ac:dyDescent="0.2">
      <c r="A19" s="37" t="s">
        <v>114</v>
      </c>
      <c r="B19" s="38">
        <v>0</v>
      </c>
      <c r="C19" s="38"/>
      <c r="D19" s="38">
        <v>250</v>
      </c>
      <c r="E19" s="38"/>
      <c r="F19" s="38">
        <v>35</v>
      </c>
      <c r="G19" s="38"/>
      <c r="H19" s="30" t="s">
        <v>26</v>
      </c>
      <c r="I19" s="30">
        <f t="shared" si="1"/>
        <v>14.000000000000002</v>
      </c>
    </row>
    <row r="20" spans="1:9" ht="45" x14ac:dyDescent="0.2">
      <c r="A20" s="37" t="s">
        <v>115</v>
      </c>
      <c r="B20" s="38">
        <v>29</v>
      </c>
      <c r="C20" s="38"/>
      <c r="D20" s="38">
        <v>255</v>
      </c>
      <c r="E20" s="38"/>
      <c r="F20" s="38">
        <v>132</v>
      </c>
      <c r="G20" s="38"/>
      <c r="H20" s="30">
        <f t="shared" si="0"/>
        <v>355.17241379310349</v>
      </c>
      <c r="I20" s="30">
        <f t="shared" si="1"/>
        <v>51.764705882352949</v>
      </c>
    </row>
    <row r="21" spans="1:9" ht="15" x14ac:dyDescent="0.2">
      <c r="A21" s="31" t="s">
        <v>57</v>
      </c>
      <c r="B21" s="32">
        <f>SUM(B22:B25)</f>
        <v>5960.4</v>
      </c>
      <c r="C21" s="32">
        <f>B21/B6*100</f>
        <v>0.95901407097804681</v>
      </c>
      <c r="D21" s="32">
        <f>SUM(D22:D25)</f>
        <v>25072</v>
      </c>
      <c r="E21" s="32">
        <f>D21/D6*100</f>
        <v>2.8063326050359971</v>
      </c>
      <c r="F21" s="32">
        <f>SUM(F22:F25)</f>
        <v>10229</v>
      </c>
      <c r="G21" s="32">
        <f>F21/F6*100</f>
        <v>2.8755843798054079</v>
      </c>
      <c r="H21" s="33">
        <f t="shared" si="0"/>
        <v>71.615998926246561</v>
      </c>
      <c r="I21" s="33">
        <f t="shared" si="1"/>
        <v>40.79850031908105</v>
      </c>
    </row>
    <row r="22" spans="1:9" ht="15" x14ac:dyDescent="0.2">
      <c r="A22" s="37" t="s">
        <v>58</v>
      </c>
      <c r="B22" s="38">
        <v>294</v>
      </c>
      <c r="C22" s="38"/>
      <c r="D22" s="38">
        <v>1139</v>
      </c>
      <c r="E22" s="38"/>
      <c r="F22" s="38">
        <v>803</v>
      </c>
      <c r="G22" s="38"/>
      <c r="H22" s="30">
        <f t="shared" si="0"/>
        <v>173.12925170068024</v>
      </c>
      <c r="I22" s="30">
        <f t="shared" si="1"/>
        <v>70.50043898156278</v>
      </c>
    </row>
    <row r="23" spans="1:9" ht="15" x14ac:dyDescent="0.2">
      <c r="A23" s="37" t="s">
        <v>59</v>
      </c>
      <c r="B23" s="38">
        <v>544</v>
      </c>
      <c r="C23" s="38"/>
      <c r="D23" s="38">
        <v>3080</v>
      </c>
      <c r="E23" s="38"/>
      <c r="F23" s="38">
        <v>1264</v>
      </c>
      <c r="G23" s="38"/>
      <c r="H23" s="30">
        <f t="shared" si="0"/>
        <v>132.35294117647061</v>
      </c>
      <c r="I23" s="30">
        <f t="shared" si="1"/>
        <v>41.038961038961041</v>
      </c>
    </row>
    <row r="24" spans="1:9" ht="15" x14ac:dyDescent="0.2">
      <c r="A24" s="37" t="s">
        <v>60</v>
      </c>
      <c r="B24" s="38">
        <v>5062</v>
      </c>
      <c r="C24" s="38"/>
      <c r="D24" s="38">
        <v>19750</v>
      </c>
      <c r="E24" s="38"/>
      <c r="F24" s="38">
        <v>7901</v>
      </c>
      <c r="G24" s="38"/>
      <c r="H24" s="30">
        <f t="shared" si="0"/>
        <v>56.084551560647952</v>
      </c>
      <c r="I24" s="30">
        <f t="shared" si="1"/>
        <v>40.005063291139244</v>
      </c>
    </row>
    <row r="25" spans="1:9" ht="15" x14ac:dyDescent="0.2">
      <c r="A25" s="37" t="s">
        <v>61</v>
      </c>
      <c r="B25" s="38">
        <v>60.4</v>
      </c>
      <c r="C25" s="38"/>
      <c r="D25" s="38">
        <v>1103</v>
      </c>
      <c r="E25" s="38"/>
      <c r="F25" s="38">
        <v>261</v>
      </c>
      <c r="G25" s="38"/>
      <c r="H25" s="30">
        <f t="shared" si="0"/>
        <v>332.11920529801324</v>
      </c>
      <c r="I25" s="30">
        <f t="shared" si="1"/>
        <v>23.662737987307345</v>
      </c>
    </row>
    <row r="26" spans="1:9" ht="15" x14ac:dyDescent="0.2">
      <c r="A26" s="31" t="s">
        <v>62</v>
      </c>
      <c r="B26" s="32">
        <f>SUM(B27:B30)</f>
        <v>34763</v>
      </c>
      <c r="C26" s="32">
        <f>B26/B6*100</f>
        <v>5.5932833617558959</v>
      </c>
      <c r="D26" s="32">
        <f>SUM(D27:D30)</f>
        <v>245106</v>
      </c>
      <c r="E26" s="32">
        <f>D26/D6*100</f>
        <v>27.434945735878792</v>
      </c>
      <c r="F26" s="32">
        <f>SUM(F27:F30)</f>
        <v>36518</v>
      </c>
      <c r="G26" s="32">
        <f>F26/F6*100</f>
        <v>10.265968362668286</v>
      </c>
      <c r="H26" s="33">
        <f t="shared" si="0"/>
        <v>5.0484710755688553</v>
      </c>
      <c r="I26" s="33">
        <f t="shared" si="1"/>
        <v>14.898860085024438</v>
      </c>
    </row>
    <row r="27" spans="1:9" ht="15" x14ac:dyDescent="0.2">
      <c r="A27" s="37" t="s">
        <v>63</v>
      </c>
      <c r="B27" s="38">
        <v>25347</v>
      </c>
      <c r="C27" s="38"/>
      <c r="D27" s="38">
        <v>75036</v>
      </c>
      <c r="E27" s="38"/>
      <c r="F27" s="38">
        <v>26262</v>
      </c>
      <c r="G27" s="38"/>
      <c r="H27" s="30">
        <f t="shared" si="0"/>
        <v>3.6098946620901842</v>
      </c>
      <c r="I27" s="30">
        <f t="shared" si="1"/>
        <v>34.999200383815769</v>
      </c>
    </row>
    <row r="28" spans="1:9" ht="15" x14ac:dyDescent="0.2">
      <c r="A28" s="37" t="s">
        <v>64</v>
      </c>
      <c r="B28" s="38">
        <v>3232</v>
      </c>
      <c r="C28" s="38"/>
      <c r="D28" s="38">
        <v>112386</v>
      </c>
      <c r="E28" s="38"/>
      <c r="F28" s="38">
        <v>3843</v>
      </c>
      <c r="G28" s="38"/>
      <c r="H28" s="30">
        <f t="shared" si="0"/>
        <v>18.904702970297024</v>
      </c>
      <c r="I28" s="30">
        <f t="shared" si="1"/>
        <v>3.4194650579253647</v>
      </c>
    </row>
    <row r="29" spans="1:9" ht="15" x14ac:dyDescent="0.2">
      <c r="A29" s="37" t="s">
        <v>65</v>
      </c>
      <c r="B29" s="38">
        <v>4350</v>
      </c>
      <c r="C29" s="38"/>
      <c r="D29" s="38">
        <v>55642</v>
      </c>
      <c r="E29" s="38"/>
      <c r="F29" s="38">
        <v>5404</v>
      </c>
      <c r="G29" s="38"/>
      <c r="H29" s="30">
        <f t="shared" si="0"/>
        <v>24.22988505747125</v>
      </c>
      <c r="I29" s="30">
        <f t="shared" si="1"/>
        <v>9.7120879910858697</v>
      </c>
    </row>
    <row r="30" spans="1:9" ht="15" x14ac:dyDescent="0.2">
      <c r="A30" s="37" t="s">
        <v>116</v>
      </c>
      <c r="B30" s="38">
        <v>1834</v>
      </c>
      <c r="C30" s="38"/>
      <c r="D30" s="38">
        <v>2042</v>
      </c>
      <c r="E30" s="38"/>
      <c r="F30" s="38">
        <v>1009</v>
      </c>
      <c r="G30" s="38"/>
      <c r="H30" s="30">
        <f t="shared" si="0"/>
        <v>-44.983642311886584</v>
      </c>
      <c r="I30" s="30">
        <f t="shared" si="1"/>
        <v>49.412340842311458</v>
      </c>
    </row>
    <row r="31" spans="1:9" ht="15" x14ac:dyDescent="0.2">
      <c r="A31" s="31" t="s">
        <v>66</v>
      </c>
      <c r="B31" s="32">
        <f>SUM(B32:B36)</f>
        <v>510767.3</v>
      </c>
      <c r="C31" s="32">
        <f>B31/B6*100</f>
        <v>82.181234094266372</v>
      </c>
      <c r="D31" s="32">
        <f>SUM(D32:D36)</f>
        <v>415704</v>
      </c>
      <c r="E31" s="32">
        <f>D31/D6*100</f>
        <v>46.530140764354023</v>
      </c>
      <c r="F31" s="32">
        <f>SUM(F32:F36)</f>
        <v>229445</v>
      </c>
      <c r="G31" s="32">
        <f>F31/F6*100</f>
        <v>64.501755599222989</v>
      </c>
      <c r="H31" s="33">
        <f t="shared" si="0"/>
        <v>-55.078369347450398</v>
      </c>
      <c r="I31" s="33">
        <f t="shared" si="1"/>
        <v>55.194320959144008</v>
      </c>
    </row>
    <row r="32" spans="1:9" ht="15" x14ac:dyDescent="0.2">
      <c r="A32" s="37" t="s">
        <v>67</v>
      </c>
      <c r="B32" s="38">
        <v>49359</v>
      </c>
      <c r="C32" s="38"/>
      <c r="D32" s="38">
        <v>95361</v>
      </c>
      <c r="E32" s="38"/>
      <c r="F32" s="38">
        <v>53119</v>
      </c>
      <c r="G32" s="38"/>
      <c r="H32" s="30">
        <f t="shared" si="0"/>
        <v>7.6176583804371916</v>
      </c>
      <c r="I32" s="30">
        <f t="shared" si="1"/>
        <v>55.703065194366673</v>
      </c>
    </row>
    <row r="33" spans="1:70" ht="15" x14ac:dyDescent="0.2">
      <c r="A33" s="37" t="s">
        <v>68</v>
      </c>
      <c r="B33" s="38">
        <v>426842</v>
      </c>
      <c r="C33" s="38"/>
      <c r="D33" s="38">
        <v>258524</v>
      </c>
      <c r="E33" s="38"/>
      <c r="F33" s="38">
        <v>145163</v>
      </c>
      <c r="G33" s="38"/>
      <c r="H33" s="30">
        <f t="shared" si="0"/>
        <v>-65.991397285178124</v>
      </c>
      <c r="I33" s="30">
        <f t="shared" si="1"/>
        <v>56.150686203215173</v>
      </c>
    </row>
    <row r="34" spans="1:70" ht="15" x14ac:dyDescent="0.2">
      <c r="A34" s="37" t="s">
        <v>69</v>
      </c>
      <c r="B34" s="38">
        <v>22842</v>
      </c>
      <c r="C34" s="38"/>
      <c r="D34" s="38">
        <v>34090</v>
      </c>
      <c r="E34" s="38"/>
      <c r="F34" s="38">
        <v>19095</v>
      </c>
      <c r="G34" s="38"/>
      <c r="H34" s="30">
        <f t="shared" si="0"/>
        <v>-16.403992645127403</v>
      </c>
      <c r="I34" s="30">
        <f t="shared" si="1"/>
        <v>56.013493693165152</v>
      </c>
    </row>
    <row r="35" spans="1:70" ht="15" x14ac:dyDescent="0.2">
      <c r="A35" s="37" t="s">
        <v>70</v>
      </c>
      <c r="B35" s="38">
        <v>300.3</v>
      </c>
      <c r="C35" s="38"/>
      <c r="D35" s="38">
        <v>360</v>
      </c>
      <c r="E35" s="38"/>
      <c r="F35" s="38">
        <v>213</v>
      </c>
      <c r="G35" s="38"/>
      <c r="H35" s="30">
        <f t="shared" si="0"/>
        <v>-29.070929070929068</v>
      </c>
      <c r="I35" s="30">
        <f t="shared" si="1"/>
        <v>59.166666666666664</v>
      </c>
    </row>
    <row r="36" spans="1:70" ht="15" x14ac:dyDescent="0.2">
      <c r="A36" s="37" t="s">
        <v>71</v>
      </c>
      <c r="B36" s="38">
        <v>11424</v>
      </c>
      <c r="C36" s="38"/>
      <c r="D36" s="38">
        <v>27369</v>
      </c>
      <c r="E36" s="38"/>
      <c r="F36" s="38">
        <v>11855</v>
      </c>
      <c r="G36" s="38"/>
      <c r="H36" s="30">
        <f t="shared" si="0"/>
        <v>3.7727591036414481</v>
      </c>
      <c r="I36" s="30">
        <f t="shared" si="1"/>
        <v>43.315429865906687</v>
      </c>
    </row>
    <row r="37" spans="1:70" ht="15" x14ac:dyDescent="0.2">
      <c r="A37" s="31" t="s">
        <v>72</v>
      </c>
      <c r="B37" s="32">
        <f>SUM(B38:B39)</f>
        <v>26509</v>
      </c>
      <c r="C37" s="32">
        <f>B37/B6*100</f>
        <v>4.265234549284787</v>
      </c>
      <c r="D37" s="32">
        <f>SUM(D38:D39)</f>
        <v>58228</v>
      </c>
      <c r="E37" s="32">
        <f>D37/D6*100</f>
        <v>6.5175149539739961</v>
      </c>
      <c r="F37" s="32">
        <f>SUM(F38:F39)</f>
        <v>26424</v>
      </c>
      <c r="G37" s="32">
        <f>F37/F6*100</f>
        <v>7.4283352871227004</v>
      </c>
      <c r="H37" s="33">
        <f t="shared" si="0"/>
        <v>-0.32064581840130302</v>
      </c>
      <c r="I37" s="33">
        <f t="shared" si="1"/>
        <v>45.380229442879717</v>
      </c>
    </row>
    <row r="38" spans="1:70" ht="15" x14ac:dyDescent="0.2">
      <c r="A38" s="37" t="s">
        <v>73</v>
      </c>
      <c r="B38" s="38">
        <v>22769</v>
      </c>
      <c r="C38" s="38"/>
      <c r="D38" s="35">
        <v>49773</v>
      </c>
      <c r="E38" s="38"/>
      <c r="F38" s="38">
        <v>22690</v>
      </c>
      <c r="G38" s="38"/>
      <c r="H38" s="30">
        <f t="shared" si="0"/>
        <v>-0.34696297597611192</v>
      </c>
      <c r="I38" s="30">
        <f t="shared" si="1"/>
        <v>45.586964820284088</v>
      </c>
    </row>
    <row r="39" spans="1:70" ht="15" x14ac:dyDescent="0.2">
      <c r="A39" s="37" t="s">
        <v>117</v>
      </c>
      <c r="B39" s="38">
        <v>3740</v>
      </c>
      <c r="C39" s="38"/>
      <c r="D39" s="35">
        <v>8455</v>
      </c>
      <c r="E39" s="38"/>
      <c r="F39" s="38">
        <v>3734</v>
      </c>
      <c r="G39" s="38"/>
      <c r="H39" s="30">
        <f t="shared" si="0"/>
        <v>-0.16042780748662722</v>
      </c>
      <c r="I39" s="30">
        <f t="shared" si="1"/>
        <v>44.163217031342398</v>
      </c>
    </row>
    <row r="40" spans="1:70" s="39" customFormat="1" ht="15" x14ac:dyDescent="0.2">
      <c r="A40" s="31" t="s">
        <v>74</v>
      </c>
      <c r="B40" s="32">
        <f>SUM(B41)</f>
        <v>2421</v>
      </c>
      <c r="C40" s="32">
        <f>B40/B6*100</f>
        <v>0.38953309607372849</v>
      </c>
      <c r="D40" s="32">
        <v>0</v>
      </c>
      <c r="E40" s="32">
        <f>D40/D6*100</f>
        <v>0</v>
      </c>
      <c r="F40" s="32">
        <v>0</v>
      </c>
      <c r="G40" s="32">
        <f>F40/F6*100</f>
        <v>0</v>
      </c>
      <c r="H40" s="33">
        <f t="shared" si="0"/>
        <v>-100</v>
      </c>
      <c r="I40" s="33" t="s">
        <v>26</v>
      </c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</row>
    <row r="41" spans="1:70" ht="15" x14ac:dyDescent="0.2">
      <c r="A41" s="37" t="s">
        <v>75</v>
      </c>
      <c r="B41" s="38">
        <v>2421</v>
      </c>
      <c r="C41" s="38"/>
      <c r="D41" s="35">
        <v>0</v>
      </c>
      <c r="E41" s="38"/>
      <c r="F41" s="38">
        <v>0</v>
      </c>
      <c r="G41" s="38"/>
      <c r="H41" s="30">
        <f t="shared" si="0"/>
        <v>-100</v>
      </c>
      <c r="I41" s="30" t="s">
        <v>26</v>
      </c>
    </row>
    <row r="42" spans="1:70" ht="15" x14ac:dyDescent="0.2">
      <c r="A42" s="31" t="s">
        <v>76</v>
      </c>
      <c r="B42" s="32">
        <f>SUM(B43:B46)</f>
        <v>6226</v>
      </c>
      <c r="C42" s="32">
        <f>B42/B6*100</f>
        <v>1.0017484742482585</v>
      </c>
      <c r="D42" s="32">
        <f>SUM(D43:D46)</f>
        <v>21567</v>
      </c>
      <c r="E42" s="32">
        <f>D42/D6*100</f>
        <v>2.4140146495218309</v>
      </c>
      <c r="F42" s="32">
        <f>SUM(F43:F46)</f>
        <v>9850</v>
      </c>
      <c r="G42" s="32">
        <f>F42/F6*100</f>
        <v>2.7690396071056087</v>
      </c>
      <c r="H42" s="33">
        <f t="shared" si="0"/>
        <v>58.207516864760692</v>
      </c>
      <c r="I42" s="33">
        <f t="shared" si="1"/>
        <v>45.671627950108963</v>
      </c>
    </row>
    <row r="43" spans="1:70" ht="15" x14ac:dyDescent="0.2">
      <c r="A43" s="37" t="s">
        <v>77</v>
      </c>
      <c r="B43" s="38">
        <v>1778</v>
      </c>
      <c r="C43" s="38"/>
      <c r="D43" s="38">
        <v>3847</v>
      </c>
      <c r="E43" s="38"/>
      <c r="F43" s="38">
        <v>1903</v>
      </c>
      <c r="G43" s="38"/>
      <c r="H43" s="30">
        <f t="shared" si="0"/>
        <v>7.0303712035995432</v>
      </c>
      <c r="I43" s="30">
        <f t="shared" si="1"/>
        <v>49.467117234208473</v>
      </c>
    </row>
    <row r="44" spans="1:70" ht="15" x14ac:dyDescent="0.2">
      <c r="A44" s="37" t="s">
        <v>78</v>
      </c>
      <c r="B44" s="38">
        <v>1522</v>
      </c>
      <c r="C44" s="38"/>
      <c r="D44" s="38">
        <v>8042</v>
      </c>
      <c r="E44" s="38"/>
      <c r="F44" s="38">
        <v>2791</v>
      </c>
      <c r="G44" s="38"/>
      <c r="H44" s="30">
        <f t="shared" si="0"/>
        <v>83.377135348226005</v>
      </c>
      <c r="I44" s="30">
        <f t="shared" si="1"/>
        <v>34.705297189753793</v>
      </c>
    </row>
    <row r="45" spans="1:70" ht="15" x14ac:dyDescent="0.2">
      <c r="A45" s="37" t="s">
        <v>79</v>
      </c>
      <c r="B45" s="38">
        <v>2422</v>
      </c>
      <c r="C45" s="38"/>
      <c r="D45" s="38">
        <v>8213</v>
      </c>
      <c r="E45" s="38"/>
      <c r="F45" s="38">
        <v>4570</v>
      </c>
      <c r="G45" s="38"/>
      <c r="H45" s="30">
        <f t="shared" si="0"/>
        <v>88.687035507844769</v>
      </c>
      <c r="I45" s="30">
        <f t="shared" si="1"/>
        <v>55.643492024838672</v>
      </c>
    </row>
    <row r="46" spans="1:70" ht="15" x14ac:dyDescent="0.2">
      <c r="A46" s="37" t="s">
        <v>80</v>
      </c>
      <c r="B46" s="38">
        <v>504</v>
      </c>
      <c r="C46" s="38"/>
      <c r="D46" s="38">
        <v>1465</v>
      </c>
      <c r="E46" s="38"/>
      <c r="F46" s="38">
        <v>586</v>
      </c>
      <c r="G46" s="38"/>
      <c r="H46" s="30">
        <f t="shared" si="0"/>
        <v>16.26984126984128</v>
      </c>
      <c r="I46" s="30">
        <f t="shared" si="1"/>
        <v>40</v>
      </c>
    </row>
    <row r="47" spans="1:70" ht="15" x14ac:dyDescent="0.2">
      <c r="A47" s="31" t="s">
        <v>81</v>
      </c>
      <c r="B47" s="32">
        <f>SUM(B48:B50)</f>
        <v>57.6</v>
      </c>
      <c r="C47" s="32">
        <f>B47/B6*100</f>
        <v>9.267701914021792E-3</v>
      </c>
      <c r="D47" s="32">
        <f>SUM(D48:D50)</f>
        <v>41512</v>
      </c>
      <c r="E47" s="32">
        <f>D47/D6*100</f>
        <v>4.6464773093592173</v>
      </c>
      <c r="F47" s="32">
        <f>SUM(F48:F50)</f>
        <v>4186</v>
      </c>
      <c r="G47" s="32">
        <f>F47/F6*100</f>
        <v>1.1767715528268099</v>
      </c>
      <c r="H47" s="33">
        <f t="shared" si="0"/>
        <v>7167.3611111111113</v>
      </c>
      <c r="I47" s="33">
        <f t="shared" si="1"/>
        <v>10.083831181345152</v>
      </c>
    </row>
    <row r="48" spans="1:70" s="36" customFormat="1" ht="15" x14ac:dyDescent="0.2">
      <c r="A48" s="34" t="s">
        <v>118</v>
      </c>
      <c r="B48" s="35">
        <v>57.6</v>
      </c>
      <c r="C48" s="35"/>
      <c r="D48" s="35">
        <v>10037</v>
      </c>
      <c r="E48" s="35"/>
      <c r="F48" s="35">
        <v>4156</v>
      </c>
      <c r="G48" s="35"/>
      <c r="H48" s="30">
        <f t="shared" si="0"/>
        <v>7115.2777777777774</v>
      </c>
      <c r="I48" s="30">
        <f t="shared" si="1"/>
        <v>41.406794859021616</v>
      </c>
    </row>
    <row r="49" spans="1:9" ht="15" x14ac:dyDescent="0.2">
      <c r="A49" s="37" t="s">
        <v>82</v>
      </c>
      <c r="B49" s="38">
        <v>0</v>
      </c>
      <c r="C49" s="38"/>
      <c r="D49" s="38">
        <v>26075</v>
      </c>
      <c r="E49" s="38"/>
      <c r="F49" s="38">
        <v>30</v>
      </c>
      <c r="G49" s="38"/>
      <c r="H49" s="30" t="s">
        <v>26</v>
      </c>
      <c r="I49" s="30">
        <f t="shared" si="1"/>
        <v>0.11505273250239692</v>
      </c>
    </row>
    <row r="50" spans="1:9" ht="15" x14ac:dyDescent="0.2">
      <c r="A50" s="37" t="s">
        <v>83</v>
      </c>
      <c r="B50" s="38">
        <v>0</v>
      </c>
      <c r="C50" s="38"/>
      <c r="D50" s="38">
        <v>5400</v>
      </c>
      <c r="E50" s="38"/>
      <c r="F50" s="38">
        <v>0</v>
      </c>
      <c r="G50" s="38"/>
      <c r="H50" s="30" t="s">
        <v>26</v>
      </c>
      <c r="I50" s="30">
        <f t="shared" si="1"/>
        <v>0</v>
      </c>
    </row>
    <row r="51" spans="1:9" ht="15" x14ac:dyDescent="0.2">
      <c r="A51" s="31" t="s">
        <v>84</v>
      </c>
      <c r="B51" s="32">
        <v>0</v>
      </c>
      <c r="C51" s="32">
        <f>B51/B6*100</f>
        <v>0</v>
      </c>
      <c r="D51" s="32">
        <f>SUM(D52)</f>
        <v>620</v>
      </c>
      <c r="E51" s="32">
        <f>D51/D6*100</f>
        <v>6.9397184712919516E-2</v>
      </c>
      <c r="F51" s="32">
        <f>SUM(F52)</f>
        <v>0</v>
      </c>
      <c r="G51" s="32">
        <f>F51/F6*100</f>
        <v>0</v>
      </c>
      <c r="H51" s="33" t="s">
        <v>26</v>
      </c>
      <c r="I51" s="33">
        <f t="shared" si="1"/>
        <v>0</v>
      </c>
    </row>
    <row r="52" spans="1:9" ht="15" x14ac:dyDescent="0.2">
      <c r="A52" s="34" t="s">
        <v>85</v>
      </c>
      <c r="B52" s="35">
        <v>0</v>
      </c>
      <c r="C52" s="35"/>
      <c r="D52" s="35">
        <v>620</v>
      </c>
      <c r="E52" s="35"/>
      <c r="F52" s="35">
        <v>0</v>
      </c>
      <c r="G52" s="35"/>
      <c r="H52" s="30" t="s">
        <v>26</v>
      </c>
      <c r="I52" s="30">
        <f t="shared" si="1"/>
        <v>0</v>
      </c>
    </row>
    <row r="53" spans="1:9" ht="30" x14ac:dyDescent="0.2">
      <c r="A53" s="31" t="s">
        <v>86</v>
      </c>
      <c r="B53" s="32">
        <f>SUM(B54)</f>
        <v>2239</v>
      </c>
      <c r="C53" s="32">
        <f>B53/B6*100</f>
        <v>0.36024973238706237</v>
      </c>
      <c r="D53" s="32">
        <f>SUM(D54)</f>
        <v>5152</v>
      </c>
      <c r="E53" s="32">
        <f>D53/D6*100</f>
        <v>0.57666821877574415</v>
      </c>
      <c r="F53" s="32">
        <f>SUM(F54)</f>
        <v>2361</v>
      </c>
      <c r="G53" s="32">
        <f>F53/F6*100</f>
        <v>0.66372614338846103</v>
      </c>
      <c r="H53" s="33">
        <f t="shared" si="0"/>
        <v>5.4488610987047679</v>
      </c>
      <c r="I53" s="33">
        <f t="shared" si="1"/>
        <v>45.826863354037265</v>
      </c>
    </row>
    <row r="54" spans="1:9" ht="30" x14ac:dyDescent="0.2">
      <c r="A54" s="37" t="s">
        <v>119</v>
      </c>
      <c r="B54" s="38">
        <v>2239</v>
      </c>
      <c r="C54" s="38"/>
      <c r="D54" s="38">
        <v>5152</v>
      </c>
      <c r="E54" s="38"/>
      <c r="F54" s="38">
        <v>2361</v>
      </c>
      <c r="G54" s="38"/>
      <c r="H54" s="30">
        <f t="shared" si="0"/>
        <v>5.4488610987047679</v>
      </c>
      <c r="I54" s="30">
        <f t="shared" si="1"/>
        <v>45.826863354037265</v>
      </c>
    </row>
    <row r="55" spans="1:9" ht="15" x14ac:dyDescent="0.2">
      <c r="A55" s="37" t="s">
        <v>120</v>
      </c>
      <c r="B55" s="38">
        <v>26282</v>
      </c>
      <c r="C55" s="38"/>
      <c r="D55" s="38">
        <v>-20149</v>
      </c>
      <c r="E55" s="38"/>
      <c r="F55" s="38">
        <v>21769</v>
      </c>
      <c r="G55" s="38"/>
      <c r="H55" s="30">
        <f t="shared" si="0"/>
        <v>-17.171448139411012</v>
      </c>
      <c r="I55" s="30">
        <f t="shared" si="1"/>
        <v>-108.04010124571938</v>
      </c>
    </row>
  </sheetData>
  <mergeCells count="1">
    <mergeCell ref="A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"/>
  <sheetViews>
    <sheetView workbookViewId="0">
      <selection activeCell="H7" sqref="H7"/>
    </sheetView>
  </sheetViews>
  <sheetFormatPr defaultRowHeight="12.75" x14ac:dyDescent="0.2"/>
  <cols>
    <col min="1" max="1" width="37.7109375" customWidth="1"/>
    <col min="2" max="9" width="17.5703125" customWidth="1"/>
  </cols>
  <sheetData>
    <row r="1" spans="1:9" ht="14.25" x14ac:dyDescent="0.2">
      <c r="A1" s="22" t="s">
        <v>123</v>
      </c>
      <c r="B1" s="23"/>
      <c r="C1" s="23"/>
      <c r="D1" s="23"/>
      <c r="E1" s="23"/>
      <c r="F1" s="23"/>
      <c r="G1" s="23"/>
      <c r="H1" s="23"/>
      <c r="I1" s="23"/>
    </row>
    <row r="2" spans="1:9" ht="15" x14ac:dyDescent="0.25">
      <c r="A2" s="2"/>
      <c r="B2" s="2"/>
      <c r="C2" s="2"/>
      <c r="D2" s="2"/>
      <c r="E2" s="2"/>
      <c r="F2" s="2"/>
      <c r="G2" s="2"/>
      <c r="H2" s="2"/>
      <c r="I2" s="3" t="s">
        <v>93</v>
      </c>
    </row>
    <row r="3" spans="1:9" s="1" customFormat="1" ht="71.25" x14ac:dyDescent="0.2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4</v>
      </c>
      <c r="H3" s="4" t="s">
        <v>6</v>
      </c>
      <c r="I3" s="4" t="s">
        <v>7</v>
      </c>
    </row>
    <row r="4" spans="1:9" s="1" customFormat="1" ht="15" x14ac:dyDescent="0.25">
      <c r="A4" s="5" t="s">
        <v>8</v>
      </c>
      <c r="B4" s="5" t="s">
        <v>9</v>
      </c>
      <c r="C4" s="5" t="s">
        <v>10</v>
      </c>
      <c r="D4" s="5" t="s">
        <v>11</v>
      </c>
      <c r="E4" s="5" t="s">
        <v>12</v>
      </c>
      <c r="F4" s="5" t="s">
        <v>13</v>
      </c>
      <c r="G4" s="5" t="s">
        <v>14</v>
      </c>
      <c r="H4" s="5" t="s">
        <v>15</v>
      </c>
      <c r="I4" s="5" t="s">
        <v>16</v>
      </c>
    </row>
    <row r="5" spans="1:9" ht="30" x14ac:dyDescent="0.25">
      <c r="A5" s="6" t="s">
        <v>92</v>
      </c>
      <c r="B5" s="7">
        <v>-26282</v>
      </c>
      <c r="C5" s="7"/>
      <c r="D5" s="7">
        <v>20149</v>
      </c>
      <c r="E5" s="7"/>
      <c r="F5" s="7">
        <v>-21769</v>
      </c>
      <c r="G5" s="7"/>
      <c r="H5" s="7"/>
      <c r="I5" s="7"/>
    </row>
    <row r="6" spans="1:9" ht="60" x14ac:dyDescent="0.25">
      <c r="A6" s="8" t="s">
        <v>87</v>
      </c>
      <c r="B6" s="9">
        <v>0</v>
      </c>
      <c r="C6" s="9"/>
      <c r="D6" s="9">
        <v>0</v>
      </c>
      <c r="E6" s="9"/>
      <c r="F6" s="9">
        <v>0</v>
      </c>
      <c r="G6" s="9"/>
      <c r="H6" s="9"/>
      <c r="I6" s="9"/>
    </row>
    <row r="7" spans="1:9" ht="30" x14ac:dyDescent="0.25">
      <c r="A7" s="10" t="s">
        <v>88</v>
      </c>
      <c r="B7" s="11">
        <v>11000</v>
      </c>
      <c r="C7" s="11"/>
      <c r="D7" s="11">
        <v>18097</v>
      </c>
      <c r="E7" s="11"/>
      <c r="F7" s="11">
        <v>-6747</v>
      </c>
      <c r="G7" s="11"/>
      <c r="H7" s="11"/>
      <c r="I7" s="11"/>
    </row>
    <row r="8" spans="1:9" ht="45" x14ac:dyDescent="0.25">
      <c r="A8" s="12" t="s">
        <v>89</v>
      </c>
      <c r="B8" s="13">
        <v>-10511</v>
      </c>
      <c r="C8" s="13"/>
      <c r="D8" s="13">
        <v>-9288</v>
      </c>
      <c r="E8" s="13"/>
      <c r="F8" s="13">
        <v>-4858</v>
      </c>
      <c r="G8" s="13"/>
      <c r="H8" s="13"/>
      <c r="I8" s="13"/>
    </row>
    <row r="9" spans="1:9" ht="30" x14ac:dyDescent="0.25">
      <c r="A9" s="12" t="s">
        <v>90</v>
      </c>
      <c r="B9" s="13">
        <v>0</v>
      </c>
      <c r="C9" s="13"/>
      <c r="D9" s="13">
        <v>0</v>
      </c>
      <c r="E9" s="13"/>
      <c r="F9" s="13">
        <v>0</v>
      </c>
      <c r="G9" s="13"/>
      <c r="H9" s="13"/>
      <c r="I9" s="13"/>
    </row>
    <row r="10" spans="1:9" ht="30" x14ac:dyDescent="0.25">
      <c r="A10" s="12" t="s">
        <v>91</v>
      </c>
      <c r="B10" s="13">
        <v>-26771</v>
      </c>
      <c r="C10" s="13"/>
      <c r="D10" s="13">
        <v>11339.8</v>
      </c>
      <c r="E10" s="13"/>
      <c r="F10" s="13">
        <v>-10163.799999999999</v>
      </c>
      <c r="G10" s="13"/>
      <c r="H10" s="13"/>
      <c r="I10" s="13"/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Доходы</vt:lpstr>
      <vt:lpstr>Расходы</vt:lpstr>
      <vt:lpstr>Источники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Козлова</dc:creator>
  <cp:lastModifiedBy>Начальник</cp:lastModifiedBy>
  <dcterms:created xsi:type="dcterms:W3CDTF">2021-07-16T11:47:31Z</dcterms:created>
  <dcterms:modified xsi:type="dcterms:W3CDTF">2021-09-28T09:39:59Z</dcterms:modified>
</cp:coreProperties>
</file>