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чальник\Desktop\МОНИТОРИНГ ОТКРЫТОСТИТ\исполнение консолид\"/>
    </mc:Choice>
  </mc:AlternateContent>
  <xr:revisionPtr revIDLastSave="0" documentId="13_ncr:1_{B71A493A-EAEA-4511-8726-0EE56AFFA54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91029"/>
</workbook>
</file>

<file path=xl/calcChain.xml><?xml version="1.0" encoding="utf-8"?>
<calcChain xmlns="http://schemas.openxmlformats.org/spreadsheetml/2006/main">
  <c r="B5" i="3" l="1"/>
  <c r="F24" i="3"/>
  <c r="F19" i="3"/>
  <c r="D29" i="3"/>
  <c r="D24" i="3"/>
  <c r="D19" i="3"/>
  <c r="D6" i="3"/>
  <c r="D43" i="3" l="1"/>
  <c r="B24" i="3" l="1"/>
  <c r="B19" i="3"/>
  <c r="I48" i="3" l="1"/>
  <c r="H48" i="3"/>
  <c r="I47" i="3"/>
  <c r="H47" i="3"/>
  <c r="F46" i="3"/>
  <c r="D46" i="3"/>
  <c r="I45" i="3"/>
  <c r="I44" i="3"/>
  <c r="H44" i="3"/>
  <c r="F43" i="3"/>
  <c r="H43" i="3" s="1"/>
  <c r="I42" i="3"/>
  <c r="H42" i="3"/>
  <c r="I41" i="3"/>
  <c r="H41" i="3"/>
  <c r="I40" i="3"/>
  <c r="H40" i="3"/>
  <c r="I39" i="3"/>
  <c r="H39" i="3"/>
  <c r="F38" i="3"/>
  <c r="I38" i="3" s="1"/>
  <c r="D38" i="3"/>
  <c r="B38" i="3"/>
  <c r="I37" i="3"/>
  <c r="H37" i="3"/>
  <c r="I36" i="3"/>
  <c r="H36" i="3"/>
  <c r="F35" i="3"/>
  <c r="D35" i="3"/>
  <c r="B35" i="3"/>
  <c r="I34" i="3"/>
  <c r="H34" i="3"/>
  <c r="I33" i="3"/>
  <c r="I32" i="3"/>
  <c r="H32" i="3"/>
  <c r="I31" i="3"/>
  <c r="H31" i="3"/>
  <c r="I30" i="3"/>
  <c r="H30" i="3"/>
  <c r="F29" i="3"/>
  <c r="I29" i="3" s="1"/>
  <c r="B29" i="3"/>
  <c r="I28" i="3"/>
  <c r="H28" i="3"/>
  <c r="I27" i="3"/>
  <c r="H27" i="3"/>
  <c r="I26" i="3"/>
  <c r="H26" i="3"/>
  <c r="I25" i="3"/>
  <c r="H25" i="3"/>
  <c r="I24" i="3"/>
  <c r="H24" i="3"/>
  <c r="I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F15" i="3"/>
  <c r="D15" i="3"/>
  <c r="D5" i="3" s="1"/>
  <c r="E46" i="3" s="1"/>
  <c r="I14" i="3"/>
  <c r="H14" i="3"/>
  <c r="I13" i="3"/>
  <c r="I12" i="3"/>
  <c r="I11" i="3"/>
  <c r="H11" i="3"/>
  <c r="I10" i="3"/>
  <c r="I9" i="3"/>
  <c r="H9" i="3"/>
  <c r="I8" i="3"/>
  <c r="H8" i="3"/>
  <c r="I7" i="3"/>
  <c r="H7" i="3"/>
  <c r="F6" i="3"/>
  <c r="B6" i="3"/>
  <c r="B7" i="4"/>
  <c r="I46" i="3" l="1"/>
  <c r="I15" i="3"/>
  <c r="I35" i="3"/>
  <c r="H15" i="3"/>
  <c r="I43" i="3"/>
  <c r="H29" i="3"/>
  <c r="E15" i="3"/>
  <c r="E35" i="3"/>
  <c r="H6" i="3"/>
  <c r="C43" i="3"/>
  <c r="E6" i="3"/>
  <c r="E19" i="3"/>
  <c r="I6" i="3"/>
  <c r="E17" i="3"/>
  <c r="E43" i="3"/>
  <c r="E29" i="3"/>
  <c r="H38" i="3"/>
  <c r="H46" i="3"/>
  <c r="E24" i="3"/>
  <c r="F5" i="3"/>
  <c r="H35" i="3"/>
  <c r="E38" i="3"/>
  <c r="I39" i="4"/>
  <c r="I38" i="4"/>
  <c r="I37" i="4"/>
  <c r="I36" i="4"/>
  <c r="I35" i="4"/>
  <c r="I34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H38" i="4"/>
  <c r="H37" i="4"/>
  <c r="H36" i="4"/>
  <c r="H35" i="4"/>
  <c r="H34" i="4"/>
  <c r="H32" i="4"/>
  <c r="H31" i="4"/>
  <c r="H30" i="4"/>
  <c r="H29" i="4"/>
  <c r="H28" i="4"/>
  <c r="H27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F7" i="4"/>
  <c r="H7" i="4" s="1"/>
  <c r="D7" i="4"/>
  <c r="C39" i="4"/>
  <c r="C37" i="4"/>
  <c r="C36" i="4"/>
  <c r="C35" i="4"/>
  <c r="C34" i="4"/>
  <c r="C32" i="4"/>
  <c r="C31" i="4"/>
  <c r="C30" i="4"/>
  <c r="C29" i="4"/>
  <c r="C28" i="4"/>
  <c r="C27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35" i="3" l="1"/>
  <c r="C46" i="3"/>
  <c r="C15" i="3"/>
  <c r="C6" i="3"/>
  <c r="C38" i="3"/>
  <c r="C29" i="3"/>
  <c r="C17" i="3"/>
  <c r="C19" i="3"/>
  <c r="C24" i="3"/>
  <c r="G43" i="3"/>
  <c r="G29" i="3"/>
  <c r="I5" i="3"/>
  <c r="G17" i="3"/>
  <c r="G6" i="3"/>
  <c r="G19" i="3"/>
  <c r="H5" i="3"/>
  <c r="G24" i="3"/>
  <c r="G46" i="3"/>
  <c r="G38" i="3"/>
  <c r="G35" i="3"/>
  <c r="G15" i="3"/>
  <c r="G14" i="4"/>
  <c r="G23" i="4"/>
  <c r="G28" i="4"/>
  <c r="G10" i="4"/>
  <c r="G19" i="4"/>
  <c r="I7" i="4"/>
  <c r="G8" i="4"/>
  <c r="G12" i="4"/>
  <c r="G16" i="4"/>
  <c r="G21" i="4"/>
  <c r="G25" i="4"/>
  <c r="G31" i="4"/>
  <c r="G9" i="4"/>
  <c r="G11" i="4"/>
  <c r="G13" i="4"/>
  <c r="G15" i="4"/>
  <c r="G18" i="4"/>
  <c r="G20" i="4"/>
  <c r="G22" i="4"/>
  <c r="G24" i="4"/>
  <c r="G27" i="4"/>
  <c r="G30" i="4"/>
  <c r="G32" i="4"/>
  <c r="G35" i="4"/>
  <c r="G37" i="4"/>
  <c r="G39" i="4"/>
  <c r="G34" i="4"/>
  <c r="G36" i="4"/>
  <c r="G38" i="4"/>
  <c r="E10" i="4"/>
  <c r="E16" i="4"/>
  <c r="E21" i="4"/>
  <c r="E25" i="4"/>
  <c r="E28" i="4"/>
  <c r="E31" i="4"/>
  <c r="E34" i="4"/>
  <c r="E36" i="4"/>
  <c r="E38" i="4"/>
  <c r="E8" i="4"/>
  <c r="E12" i="4"/>
  <c r="E14" i="4"/>
  <c r="E19" i="4"/>
  <c r="E23" i="4"/>
  <c r="E9" i="4"/>
  <c r="E11" i="4"/>
  <c r="E13" i="4"/>
  <c r="E15" i="4"/>
  <c r="E18" i="4"/>
  <c r="E20" i="4"/>
  <c r="E22" i="4"/>
  <c r="E24" i="4"/>
  <c r="E27" i="4"/>
  <c r="E30" i="4"/>
  <c r="E32" i="4"/>
  <c r="E35" i="4"/>
  <c r="E37" i="4"/>
  <c r="E39" i="4"/>
</calcChain>
</file>

<file path=xl/sharedStrings.xml><?xml version="1.0" encoding="utf-8"?>
<sst xmlns="http://schemas.openxmlformats.org/spreadsheetml/2006/main" count="161" uniqueCount="120">
  <si>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</si>
  <si>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</si>
  <si>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</si>
  <si>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</si>
  <si>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</si>
  <si>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</si>
  <si>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</si>
  <si>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</si>
  <si>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</si>
  <si>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</si>
  <si>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</si>
  <si>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</si>
  <si>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</si>
  <si>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</si>
  <si>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</si>
  <si>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</si>
  <si>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</si>
  <si>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</si>
  <si>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</si>
  <si>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</si>
  <si>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0</t>
  </si>
  <si>
    <t>НАЛОГИ НА СОВОКУПНЫЙ ДОХОД</t>
  </si>
  <si>
    <t>Единый сельскохозяйственный налог</t>
  </si>
  <si>
    <t>X</t>
  </si>
  <si>
    <t>НАЛОГИ НА ИМУЩЕСТВО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</si>
  <si>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</si>
  <si>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</si>
  <si>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</si>
  <si>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</si>
  <si>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</si>
  <si>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</si>
  <si>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</si>
  <si>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</si>
  <si>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</si>
  <si>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</si>
  <si>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</si>
  <si>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</si>
  <si>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</si>
  <si>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</si>
  <si>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</si>
  <si>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</si>
  <si>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</si>
  <si>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</si>
  <si>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</si>
  <si>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</si>
  <si>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</si>
  <si>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</si>
  <si>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</si>
  <si>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</si>
  <si>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</si>
  <si>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</si>
  <si>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</si>
  <si>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</si>
  <si>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</si>
  <si>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</si>
  <si>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</si>
  <si>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</si>
  <si>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</si>
  <si>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</si>
  <si>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</si>
  <si>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</si>
  <si>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</si>
  <si>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</si>
  <si>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</si>
  <si>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</si>
  <si>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</si>
  <si>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</si>
  <si>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</si>
  <si>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</si>
  <si>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</si>
  <si>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</si>
  <si>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</si>
  <si>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</si>
  <si>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</si>
  <si>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</si>
  <si>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</si>
  <si>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</si>
  <si>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</si>
  <si>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</si>
  <si>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</si>
  <si>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</si>
  <si>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</si>
  <si>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</si>
  <si>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</si>
  <si>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</si>
  <si>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</si>
  <si>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</si>
  <si>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</si>
  <si>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</si>
  <si>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</si>
  <si>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</si>
  <si>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</si>
  <si>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</si>
  <si>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</si>
  <si>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Платежи от муниципальных унитарных предприятий</t>
  </si>
  <si>
    <t>Прочие доходы от использования имущества</t>
  </si>
  <si>
    <t>в 16 раз</t>
  </si>
  <si>
    <t>в 4,5 раза</t>
  </si>
  <si>
    <t>БЕЗВОЗМЕЗДНЫЕ ПОСТУПЛЕНИЯ ОТ НЕГОСУДАРСТВЕННЫХ ОРГАНИЗАЦИЙ</t>
  </si>
  <si>
    <t>Информация об исполнении консолидированного бюджета Кемского муниципального района за 1 квартал 2021 года</t>
  </si>
  <si>
    <t>Факт на 01.04.2020 (отчетный) год</t>
  </si>
  <si>
    <t>План на 2021 год по состоянию на 01.04.2021 (текущий) год</t>
  </si>
  <si>
    <t>Факт на 01.04.2021 (текущий) год</t>
  </si>
  <si>
    <t>тыс. руб.</t>
  </si>
  <si>
    <t>Факт на 01.04.2020 отчетный год</t>
  </si>
  <si>
    <t>Уд. Вес в общем объеме (по гр.2)</t>
  </si>
  <si>
    <t>План на 2021год по состоянию на 01.04.2021 (текущий ) год</t>
  </si>
  <si>
    <t>Уд. Вес в общем объеме</t>
  </si>
  <si>
    <t>Процент исполнения (гр.6/4*100)</t>
  </si>
  <si>
    <t>Р А С Х О Д Ы -всего</t>
  </si>
  <si>
    <t>Функционирование высшегодолжностного лица субъекта Российской Федерации и муниципального образования</t>
  </si>
  <si>
    <t>0,0</t>
  </si>
  <si>
    <t>0,00</t>
  </si>
  <si>
    <t xml:space="preserve">Защита населения и территории от последствий чрезвычайных ситуаций природного и технического характера, гражданская оборона 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</si>
  <si>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</si>
  <si>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</si>
  <si>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Результат исполнения бюджета(ДЕФИЦИТ/ПРОФИЦИТ)</t>
  </si>
  <si>
    <t>1. Доходы консолидированного бюджета Кемского муниципального района</t>
  </si>
  <si>
    <t>2. Расходы консолидированного бюджета Кемского муниципального района</t>
  </si>
  <si>
    <t>3. Источники финансирования дефицита консолидированного бюджета Кемского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</si>
</sst>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&quot;###,##0"/>
    <numFmt numFmtId="165" formatCode="#,##0\ _₽"/>
    <numFmt numFmtId="166" formatCode="#,###.0"/>
    <numFmt numFmtId="167" formatCode="#,##0.0"/>
    <numFmt numFmtId="168" formatCode="0.0"/>
  </numFmts>
  <fonts count="9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vertical="center" wrapText="1"/>
    </xf>
    <xf numFmtId="167" fontId="8" fillId="0" borderId="2" xfId="0" applyNumberFormat="1" applyFont="1" applyFill="1" applyBorder="1" applyAlignment="1">
      <alignment horizontal="center" vertical="center"/>
    </xf>
    <xf numFmtId="168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67" fontId="7" fillId="0" borderId="2" xfId="0" applyNumberFormat="1" applyFont="1" applyFill="1" applyBorder="1" applyAlignment="1">
      <alignment horizontal="center" vertical="center"/>
    </xf>
    <xf numFmtId="168" fontId="7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66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workbookViewId="0">
      <selection activeCell="E11" sqref="E11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s="1" customFormat="1" ht="15" x14ac:dyDescent="0.25">
      <c r="A1" s="20" t="s">
        <v>99</v>
      </c>
      <c r="B1" s="21"/>
      <c r="C1" s="21"/>
      <c r="D1" s="21"/>
      <c r="E1" s="21"/>
      <c r="F1" s="21"/>
      <c r="G1" s="21"/>
      <c r="H1" s="21"/>
      <c r="I1" s="21"/>
    </row>
    <row r="2" spans="1:9" s="1" customFormat="1" x14ac:dyDescent="0.2"/>
    <row r="3" spans="1:9" ht="14.25" x14ac:dyDescent="0.2">
      <c r="A3" s="19" t="s">
        <v>117</v>
      </c>
      <c r="B3" s="19"/>
      <c r="C3" s="19"/>
      <c r="D3" s="19"/>
      <c r="E3" s="19"/>
      <c r="F3" s="19"/>
      <c r="G3" s="19"/>
      <c r="H3" s="19"/>
      <c r="I3" s="19"/>
    </row>
    <row r="4" spans="1:9" ht="15" x14ac:dyDescent="0.25">
      <c r="I4" s="3" t="s">
        <v>85</v>
      </c>
    </row>
    <row r="5" spans="1:9" ht="71.25" x14ac:dyDescent="0.2">
      <c r="A5" s="4" t="s">
        <v>0</v>
      </c>
      <c r="B5" s="4" t="s">
        <v>100</v>
      </c>
      <c r="C5" s="4" t="s">
        <v>1</v>
      </c>
      <c r="D5" s="4" t="s">
        <v>101</v>
      </c>
      <c r="E5" s="4" t="s">
        <v>2</v>
      </c>
      <c r="F5" s="4" t="s">
        <v>102</v>
      </c>
      <c r="G5" s="4" t="s">
        <v>2</v>
      </c>
      <c r="H5" s="4" t="s">
        <v>3</v>
      </c>
      <c r="I5" s="4" t="s">
        <v>4</v>
      </c>
    </row>
    <row r="6" spans="1:9" ht="15" x14ac:dyDescent="0.25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</row>
    <row r="7" spans="1:9" s="18" customFormat="1" ht="14.25" x14ac:dyDescent="0.2">
      <c r="A7" s="16" t="s">
        <v>41</v>
      </c>
      <c r="B7" s="17">
        <f>B8+B34</f>
        <v>112315</v>
      </c>
      <c r="C7" s="17">
        <v>100</v>
      </c>
      <c r="D7" s="17">
        <f>D8+D34</f>
        <v>894329</v>
      </c>
      <c r="E7" s="17">
        <v>100</v>
      </c>
      <c r="F7" s="17">
        <f>F8+F34</f>
        <v>122002</v>
      </c>
      <c r="G7" s="17">
        <v>100</v>
      </c>
      <c r="H7" s="17">
        <f t="shared" ref="H7:H20" si="0">F7/B7*100-100</f>
        <v>8.6248497529270338</v>
      </c>
      <c r="I7" s="17">
        <f>F7/D7*100</f>
        <v>13.64173587125096</v>
      </c>
    </row>
    <row r="8" spans="1:9" ht="30" x14ac:dyDescent="0.25">
      <c r="A8" s="12" t="s">
        <v>14</v>
      </c>
      <c r="B8" s="15">
        <v>54826</v>
      </c>
      <c r="C8" s="15">
        <v>48</v>
      </c>
      <c r="D8" s="15">
        <v>318286</v>
      </c>
      <c r="E8" s="15">
        <f>D8*100/D7</f>
        <v>35.589363645817144</v>
      </c>
      <c r="F8" s="15">
        <v>55548</v>
      </c>
      <c r="G8" s="15">
        <f>F8*100/F7</f>
        <v>45.530401140964905</v>
      </c>
      <c r="H8" s="15">
        <f t="shared" si="0"/>
        <v>1.3168934447160154</v>
      </c>
      <c r="I8" s="15">
        <f>F8/D8*100</f>
        <v>17.452228498897217</v>
      </c>
    </row>
    <row r="9" spans="1:9" ht="15" x14ac:dyDescent="0.25">
      <c r="A9" s="12" t="s">
        <v>15</v>
      </c>
      <c r="B9" s="15">
        <v>45317</v>
      </c>
      <c r="C9" s="15">
        <f>B9*100/B7</f>
        <v>40.34812803276499</v>
      </c>
      <c r="D9" s="15">
        <v>196952</v>
      </c>
      <c r="E9" s="15">
        <f>D9*100/D7</f>
        <v>22.022320644863356</v>
      </c>
      <c r="F9" s="15">
        <v>41677</v>
      </c>
      <c r="G9" s="15">
        <f>F9*100/F7</f>
        <v>34.160915394829594</v>
      </c>
      <c r="H9" s="15">
        <f t="shared" si="0"/>
        <v>-8.0323057572213514</v>
      </c>
      <c r="I9" s="15">
        <f>F9/D9*100</f>
        <v>21.160993541573582</v>
      </c>
    </row>
    <row r="10" spans="1:9" ht="15" x14ac:dyDescent="0.25">
      <c r="A10" s="12" t="s">
        <v>16</v>
      </c>
      <c r="B10" s="15">
        <v>45317</v>
      </c>
      <c r="C10" s="15">
        <f>B10*100/B7</f>
        <v>40.34812803276499</v>
      </c>
      <c r="D10" s="15">
        <v>196952</v>
      </c>
      <c r="E10" s="15">
        <f>D10*100/D7</f>
        <v>22.022320644863356</v>
      </c>
      <c r="F10" s="15">
        <v>41677</v>
      </c>
      <c r="G10" s="15">
        <f>F10*100/F7</f>
        <v>34.160915394829594</v>
      </c>
      <c r="H10" s="15">
        <f t="shared" si="0"/>
        <v>-8.0323057572213514</v>
      </c>
      <c r="I10" s="15">
        <f>F10/D10*100</f>
        <v>21.160993541573582</v>
      </c>
    </row>
    <row r="11" spans="1:9" ht="60" x14ac:dyDescent="0.25">
      <c r="A11" s="12" t="s">
        <v>17</v>
      </c>
      <c r="B11" s="15">
        <v>1398</v>
      </c>
      <c r="C11" s="15">
        <f>B11*100/B7</f>
        <v>1.2447135289142144</v>
      </c>
      <c r="D11" s="15">
        <v>5930</v>
      </c>
      <c r="E11" s="15">
        <f>D11*100/D7</f>
        <v>0.66306694739855243</v>
      </c>
      <c r="F11" s="15">
        <v>1383</v>
      </c>
      <c r="G11" s="15">
        <f>F11*100/F7</f>
        <v>1.1335879739676398</v>
      </c>
      <c r="H11" s="15">
        <f t="shared" si="0"/>
        <v>-1.0729613733905552</v>
      </c>
      <c r="I11" s="15">
        <f>F11/D11*100</f>
        <v>23.322091062394605</v>
      </c>
    </row>
    <row r="12" spans="1:9" ht="30" x14ac:dyDescent="0.25">
      <c r="A12" s="12" t="s">
        <v>18</v>
      </c>
      <c r="B12" s="15">
        <v>1398</v>
      </c>
      <c r="C12" s="15">
        <f>B12*100/B7</f>
        <v>1.2447135289142144</v>
      </c>
      <c r="D12" s="15">
        <v>5930</v>
      </c>
      <c r="E12" s="15">
        <f>D12*100/D7</f>
        <v>0.66306694739855243</v>
      </c>
      <c r="F12" s="15">
        <v>1383</v>
      </c>
      <c r="G12" s="15">
        <f>F12*100/F7</f>
        <v>1.1335879739676398</v>
      </c>
      <c r="H12" s="15">
        <f t="shared" si="0"/>
        <v>-1.0729613733905552</v>
      </c>
      <c r="I12" s="15">
        <f t="shared" ref="I12:I13" si="1">F12/D12*100</f>
        <v>23.322091062394605</v>
      </c>
    </row>
    <row r="13" spans="1:9" ht="30" x14ac:dyDescent="0.25">
      <c r="A13" s="12" t="s">
        <v>19</v>
      </c>
      <c r="B13" s="15">
        <v>1398</v>
      </c>
      <c r="C13" s="15">
        <f>B13*100/B7</f>
        <v>1.2447135289142144</v>
      </c>
      <c r="D13" s="15">
        <v>5930</v>
      </c>
      <c r="E13" s="15">
        <f>D13*100/D7</f>
        <v>0.66306694739855243</v>
      </c>
      <c r="F13" s="15">
        <v>1383</v>
      </c>
      <c r="G13" s="15">
        <f>F13*100/F7</f>
        <v>1.1335879739676398</v>
      </c>
      <c r="H13" s="15">
        <f t="shared" si="0"/>
        <v>-1.0729613733905552</v>
      </c>
      <c r="I13" s="15">
        <f t="shared" si="1"/>
        <v>23.322091062394605</v>
      </c>
    </row>
    <row r="14" spans="1:9" ht="30" x14ac:dyDescent="0.25">
      <c r="A14" s="12" t="s">
        <v>21</v>
      </c>
      <c r="B14" s="15">
        <v>1907</v>
      </c>
      <c r="C14" s="15">
        <f>B14*100/B7</f>
        <v>1.6979032186261853</v>
      </c>
      <c r="D14" s="15">
        <v>84800</v>
      </c>
      <c r="E14" s="15">
        <f>D14*100/D7</f>
        <v>9.4819691634733978</v>
      </c>
      <c r="F14" s="15">
        <v>5787</v>
      </c>
      <c r="G14" s="15">
        <f>F14*100/F7</f>
        <v>4.7433648628711005</v>
      </c>
      <c r="H14" s="15">
        <f t="shared" si="0"/>
        <v>203.4609334032512</v>
      </c>
      <c r="I14" s="15">
        <f t="shared" ref="I14:I32" si="2">F14/D14*100</f>
        <v>6.8242924528301883</v>
      </c>
    </row>
    <row r="15" spans="1:9" s="1" customFormat="1" ht="15" x14ac:dyDescent="0.25">
      <c r="A15" s="12" t="s">
        <v>86</v>
      </c>
      <c r="B15" s="15">
        <v>1543</v>
      </c>
      <c r="C15" s="15">
        <f>B15*100/B7</f>
        <v>1.3738147175355029</v>
      </c>
      <c r="D15" s="15">
        <v>1700</v>
      </c>
      <c r="E15" s="15">
        <f>D15*100/D7</f>
        <v>0.1900866459658582</v>
      </c>
      <c r="F15" s="15">
        <v>1189</v>
      </c>
      <c r="G15" s="15">
        <f>F15*100/F7</f>
        <v>0.97457418730840473</v>
      </c>
      <c r="H15" s="15">
        <f t="shared" si="0"/>
        <v>-22.942320155541154</v>
      </c>
      <c r="I15" s="15">
        <f t="shared" si="2"/>
        <v>69.941176470588246</v>
      </c>
    </row>
    <row r="16" spans="1:9" ht="15" x14ac:dyDescent="0.25">
      <c r="A16" s="12" t="s">
        <v>22</v>
      </c>
      <c r="B16" s="15">
        <v>0</v>
      </c>
      <c r="C16" s="15">
        <f>B16*100/B7</f>
        <v>0</v>
      </c>
      <c r="D16" s="15">
        <v>81400</v>
      </c>
      <c r="E16" s="15">
        <f>D16*100/D7</f>
        <v>9.1017958715416807</v>
      </c>
      <c r="F16" s="15">
        <v>4193</v>
      </c>
      <c r="G16" s="15">
        <f>F16*100/F7</f>
        <v>3.4368289044441895</v>
      </c>
      <c r="H16" s="15" t="e">
        <f t="shared" si="0"/>
        <v>#DIV/0!</v>
      </c>
      <c r="I16" s="15">
        <f t="shared" si="2"/>
        <v>5.1511056511056506</v>
      </c>
    </row>
    <row r="17" spans="1:9" ht="15" x14ac:dyDescent="0.25">
      <c r="A17" s="12" t="s">
        <v>87</v>
      </c>
      <c r="B17" s="15">
        <v>364</v>
      </c>
      <c r="C17" s="15">
        <f>B17*100/B7</f>
        <v>0.32408850109068243</v>
      </c>
      <c r="D17" s="15">
        <v>1700</v>
      </c>
      <c r="E17" s="15">
        <v>0</v>
      </c>
      <c r="F17" s="15">
        <v>405</v>
      </c>
      <c r="G17" s="15">
        <v>0</v>
      </c>
      <c r="H17" s="15">
        <f t="shared" si="0"/>
        <v>11.263736263736263</v>
      </c>
      <c r="I17" s="15">
        <f t="shared" si="2"/>
        <v>23.823529411764703</v>
      </c>
    </row>
    <row r="18" spans="1:9" ht="15" x14ac:dyDescent="0.25">
      <c r="A18" s="12" t="s">
        <v>24</v>
      </c>
      <c r="B18" s="15">
        <v>577</v>
      </c>
      <c r="C18" s="15">
        <f>B18*100/B7</f>
        <v>0.51373369541023017</v>
      </c>
      <c r="D18" s="15">
        <v>5166</v>
      </c>
      <c r="E18" s="15">
        <f>D18*100/D7</f>
        <v>0.57763977238801378</v>
      </c>
      <c r="F18" s="15">
        <v>390</v>
      </c>
      <c r="G18" s="15">
        <f>F18*100/F7</f>
        <v>0.31966689070670973</v>
      </c>
      <c r="H18" s="15">
        <f t="shared" si="0"/>
        <v>-32.40901213171577</v>
      </c>
      <c r="I18" s="15">
        <f t="shared" si="2"/>
        <v>7.5493612078977934</v>
      </c>
    </row>
    <row r="19" spans="1:9" ht="15" x14ac:dyDescent="0.25">
      <c r="A19" s="12" t="s">
        <v>88</v>
      </c>
      <c r="B19" s="15">
        <v>167</v>
      </c>
      <c r="C19" s="15">
        <f>B19*100/B7</f>
        <v>0.1486889551707252</v>
      </c>
      <c r="D19" s="15">
        <v>3305</v>
      </c>
      <c r="E19" s="15">
        <f>D19*100/D7</f>
        <v>0.36955080289244785</v>
      </c>
      <c r="F19" s="15">
        <v>224</v>
      </c>
      <c r="G19" s="15">
        <f>F19*100/F7</f>
        <v>0.18360354748282814</v>
      </c>
      <c r="H19" s="15">
        <f t="shared" si="0"/>
        <v>34.131736526946099</v>
      </c>
      <c r="I19" s="15">
        <f t="shared" si="2"/>
        <v>6.7776096822995457</v>
      </c>
    </row>
    <row r="20" spans="1:9" ht="15" x14ac:dyDescent="0.25">
      <c r="A20" s="12" t="s">
        <v>89</v>
      </c>
      <c r="B20" s="15">
        <v>308</v>
      </c>
      <c r="C20" s="15">
        <f>B20*100/B7</f>
        <v>0.27422873169211592</v>
      </c>
      <c r="D20" s="15">
        <v>1085</v>
      </c>
      <c r="E20" s="15">
        <f>D20*100/D7</f>
        <v>0.12132000639585656</v>
      </c>
      <c r="F20" s="15">
        <v>130</v>
      </c>
      <c r="G20" s="15">
        <f>F20*100/F7</f>
        <v>0.10655563023556991</v>
      </c>
      <c r="H20" s="15">
        <f t="shared" si="0"/>
        <v>-57.792207792207797</v>
      </c>
      <c r="I20" s="15">
        <f t="shared" si="2"/>
        <v>11.981566820276496</v>
      </c>
    </row>
    <row r="21" spans="1:9" ht="15" x14ac:dyDescent="0.25">
      <c r="A21" s="12" t="s">
        <v>90</v>
      </c>
      <c r="B21" s="15">
        <v>102</v>
      </c>
      <c r="C21" s="15">
        <f>B21*100/B7</f>
        <v>9.081600854738904E-2</v>
      </c>
      <c r="D21" s="15">
        <v>776</v>
      </c>
      <c r="E21" s="15">
        <f>D21*100/D7</f>
        <v>8.6768963099709384E-2</v>
      </c>
      <c r="F21" s="15">
        <v>36</v>
      </c>
      <c r="G21" s="15">
        <f>F21*100/F7</f>
        <v>2.9507712988311667E-2</v>
      </c>
      <c r="H21" s="15">
        <f>F21/B21*100-10</f>
        <v>25.294117647058826</v>
      </c>
      <c r="I21" s="15">
        <f t="shared" si="2"/>
        <v>4.6391752577319592</v>
      </c>
    </row>
    <row r="22" spans="1:9" ht="15" x14ac:dyDescent="0.25">
      <c r="A22" s="12" t="s">
        <v>25</v>
      </c>
      <c r="B22" s="15">
        <v>760</v>
      </c>
      <c r="C22" s="15">
        <f>B22*100/B7</f>
        <v>0.67666829898054581</v>
      </c>
      <c r="D22" s="15">
        <v>3010</v>
      </c>
      <c r="E22" s="15">
        <f>D22*100/D7</f>
        <v>0.33656517903366656</v>
      </c>
      <c r="F22" s="15">
        <v>641</v>
      </c>
      <c r="G22" s="15">
        <f>F22*100/F7</f>
        <v>0.52540122293077163</v>
      </c>
      <c r="H22" s="15">
        <f>F22/B22*100-100</f>
        <v>-15.65789473684211</v>
      </c>
      <c r="I22" s="15">
        <f t="shared" si="2"/>
        <v>21.295681063122924</v>
      </c>
    </row>
    <row r="23" spans="1:9" s="1" customFormat="1" ht="60" x14ac:dyDescent="0.25">
      <c r="A23" s="12" t="s">
        <v>91</v>
      </c>
      <c r="B23" s="15">
        <v>2589</v>
      </c>
      <c r="C23" s="15">
        <f>B23*100/B7</f>
        <v>2.3051239816587277</v>
      </c>
      <c r="D23" s="15">
        <v>12956</v>
      </c>
      <c r="E23" s="15">
        <f>D23*100/D7</f>
        <v>1.4486838736080345</v>
      </c>
      <c r="F23" s="15">
        <v>2820</v>
      </c>
      <c r="G23" s="15">
        <f>F23*100/F7</f>
        <v>2.3114375174177471</v>
      </c>
      <c r="H23" s="15">
        <f>F23/B23*100-100</f>
        <v>8.9223638470451903</v>
      </c>
      <c r="I23" s="15">
        <f t="shared" si="2"/>
        <v>21.765977153442421</v>
      </c>
    </row>
    <row r="24" spans="1:9" s="1" customFormat="1" ht="30" x14ac:dyDescent="0.25">
      <c r="A24" s="12" t="s">
        <v>92</v>
      </c>
      <c r="B24" s="15">
        <v>1051</v>
      </c>
      <c r="C24" s="15">
        <f>B24*100/B7</f>
        <v>0.9357610292480969</v>
      </c>
      <c r="D24" s="15">
        <v>4784</v>
      </c>
      <c r="E24" s="15">
        <f>D24*100/D7</f>
        <v>0.53492618488274446</v>
      </c>
      <c r="F24" s="15">
        <v>1020</v>
      </c>
      <c r="G24" s="15">
        <f>F24*100/F7</f>
        <v>0.83605186800216391</v>
      </c>
      <c r="H24" s="15">
        <f>F24/B24*100-100</f>
        <v>-2.9495718363463368</v>
      </c>
      <c r="I24" s="15">
        <f t="shared" si="2"/>
        <v>21.321070234113712</v>
      </c>
    </row>
    <row r="25" spans="1:9" s="1" customFormat="1" ht="15" x14ac:dyDescent="0.25">
      <c r="A25" s="12" t="s">
        <v>93</v>
      </c>
      <c r="B25" s="15">
        <v>1103</v>
      </c>
      <c r="C25" s="15">
        <f>B25*100/B7</f>
        <v>0.98205938654676583</v>
      </c>
      <c r="D25" s="15">
        <v>4824</v>
      </c>
      <c r="E25" s="15">
        <f>D25*100/D7</f>
        <v>0.53939881184664706</v>
      </c>
      <c r="F25" s="15">
        <v>1320</v>
      </c>
      <c r="G25" s="15">
        <f>F25*100/F7</f>
        <v>1.0819494762380946</v>
      </c>
      <c r="H25" s="15">
        <f>F25/B25*100-100</f>
        <v>19.673617407071632</v>
      </c>
      <c r="I25" s="15">
        <f t="shared" si="2"/>
        <v>27.363184079601986</v>
      </c>
    </row>
    <row r="26" spans="1:9" s="1" customFormat="1" ht="30" x14ac:dyDescent="0.25">
      <c r="A26" s="12" t="s">
        <v>94</v>
      </c>
      <c r="B26" s="15">
        <v>0</v>
      </c>
      <c r="C26" s="15">
        <v>0</v>
      </c>
      <c r="D26" s="15">
        <v>12</v>
      </c>
      <c r="E26" s="15">
        <v>0</v>
      </c>
      <c r="F26" s="15">
        <v>16</v>
      </c>
      <c r="G26" s="15">
        <v>0</v>
      </c>
      <c r="H26" s="15" t="s">
        <v>96</v>
      </c>
      <c r="I26" s="15">
        <f t="shared" si="2"/>
        <v>133.33333333333331</v>
      </c>
    </row>
    <row r="27" spans="1:9" s="1" customFormat="1" ht="30" x14ac:dyDescent="0.25">
      <c r="A27" s="12" t="s">
        <v>95</v>
      </c>
      <c r="B27" s="15">
        <v>435</v>
      </c>
      <c r="C27" s="15">
        <f>B27*100/B7</f>
        <v>0.387303565863865</v>
      </c>
      <c r="D27" s="15">
        <v>3336</v>
      </c>
      <c r="E27" s="15">
        <f>D27*100/D7</f>
        <v>0.37301708878947232</v>
      </c>
      <c r="F27" s="15">
        <v>464</v>
      </c>
      <c r="G27" s="15">
        <f>F27*100/F7</f>
        <v>0.3803216340715726</v>
      </c>
      <c r="H27" s="15">
        <f t="shared" ref="H27:H32" si="3">F27/B27*100-100</f>
        <v>6.6666666666666714</v>
      </c>
      <c r="I27" s="15">
        <f t="shared" si="2"/>
        <v>13.908872901678656</v>
      </c>
    </row>
    <row r="28" spans="1:9" ht="30" x14ac:dyDescent="0.25">
      <c r="A28" s="12" t="s">
        <v>26</v>
      </c>
      <c r="B28" s="15">
        <v>454</v>
      </c>
      <c r="C28" s="15">
        <f>B28*100/B7</f>
        <v>0.40422027333837868</v>
      </c>
      <c r="D28" s="15">
        <v>560</v>
      </c>
      <c r="E28" s="15">
        <f>D28*100/D7</f>
        <v>6.2616777494635636E-2</v>
      </c>
      <c r="F28" s="15">
        <v>833</v>
      </c>
      <c r="G28" s="15">
        <f>F28*100/F7</f>
        <v>0.68277569220176715</v>
      </c>
      <c r="H28" s="15">
        <f t="shared" si="3"/>
        <v>83.480176211453738</v>
      </c>
      <c r="I28" s="15">
        <f t="shared" si="2"/>
        <v>148.75</v>
      </c>
    </row>
    <row r="29" spans="1:9" ht="30" x14ac:dyDescent="0.25">
      <c r="A29" s="12" t="s">
        <v>27</v>
      </c>
      <c r="B29" s="15">
        <v>454</v>
      </c>
      <c r="C29" s="15">
        <f>B29*100/B8</f>
        <v>0.82807427133112033</v>
      </c>
      <c r="D29" s="15">
        <v>560</v>
      </c>
      <c r="E29" s="15">
        <v>0</v>
      </c>
      <c r="F29" s="15">
        <v>833</v>
      </c>
      <c r="G29" s="15">
        <v>0</v>
      </c>
      <c r="H29" s="15">
        <f t="shared" si="3"/>
        <v>83.480176211453738</v>
      </c>
      <c r="I29" s="15">
        <f t="shared" si="2"/>
        <v>148.75</v>
      </c>
    </row>
    <row r="30" spans="1:9" ht="60" x14ac:dyDescent="0.25">
      <c r="A30" s="12" t="s">
        <v>28</v>
      </c>
      <c r="B30" s="15">
        <v>1406</v>
      </c>
      <c r="C30" s="15">
        <f>B30*100/B9</f>
        <v>3.1025884325970385</v>
      </c>
      <c r="D30" s="15">
        <v>8250</v>
      </c>
      <c r="E30" s="15">
        <f>D30*100/D7</f>
        <v>0.92247931130490013</v>
      </c>
      <c r="F30" s="15">
        <v>1808</v>
      </c>
      <c r="G30" s="15">
        <f>F30*100/F7</f>
        <v>1.4819429189685416</v>
      </c>
      <c r="H30" s="15">
        <f t="shared" si="3"/>
        <v>28.591749644381224</v>
      </c>
      <c r="I30" s="15">
        <f t="shared" si="2"/>
        <v>21.915151515151514</v>
      </c>
    </row>
    <row r="31" spans="1:9" ht="45" x14ac:dyDescent="0.25">
      <c r="A31" s="12" t="s">
        <v>29</v>
      </c>
      <c r="B31" s="15">
        <v>160</v>
      </c>
      <c r="C31" s="15">
        <f>B31*100/B10</f>
        <v>0.35306838493280668</v>
      </c>
      <c r="D31" s="15">
        <v>271</v>
      </c>
      <c r="E31" s="15">
        <f>D31*100/D7</f>
        <v>3.0302047680439748E-2</v>
      </c>
      <c r="F31" s="15">
        <v>106</v>
      </c>
      <c r="G31" s="15">
        <f>F31*100/F7</f>
        <v>8.6883821576695469E-2</v>
      </c>
      <c r="H31" s="15">
        <f t="shared" si="3"/>
        <v>-33.75</v>
      </c>
      <c r="I31" s="15">
        <f t="shared" si="2"/>
        <v>39.114391143911433</v>
      </c>
    </row>
    <row r="32" spans="1:9" ht="30" x14ac:dyDescent="0.25">
      <c r="A32" s="12" t="s">
        <v>30</v>
      </c>
      <c r="B32" s="15">
        <v>288</v>
      </c>
      <c r="C32" s="15">
        <f>B32*100/B7</f>
        <v>0.25642167119262788</v>
      </c>
      <c r="D32" s="15">
        <v>391</v>
      </c>
      <c r="E32" s="15">
        <f>D32*100/D7</f>
        <v>4.3719928572147383E-2</v>
      </c>
      <c r="F32" s="15">
        <v>101</v>
      </c>
      <c r="G32" s="15">
        <f>F32*100/F7</f>
        <v>8.2785528106096615E-2</v>
      </c>
      <c r="H32" s="15">
        <f t="shared" si="3"/>
        <v>-64.930555555555557</v>
      </c>
      <c r="I32" s="15">
        <f t="shared" si="2"/>
        <v>25.831202046035806</v>
      </c>
    </row>
    <row r="33" spans="1:9" ht="15" x14ac:dyDescent="0.25">
      <c r="A33" s="12" t="s">
        <v>31</v>
      </c>
      <c r="B33" s="15">
        <v>-29</v>
      </c>
      <c r="C33" s="15">
        <v>0</v>
      </c>
      <c r="D33" s="15">
        <v>0</v>
      </c>
      <c r="E33" s="15">
        <v>0</v>
      </c>
      <c r="F33" s="15">
        <v>2</v>
      </c>
      <c r="G33" s="15" t="s">
        <v>20</v>
      </c>
      <c r="H33" s="15"/>
      <c r="I33" s="15"/>
    </row>
    <row r="34" spans="1:9" ht="15" x14ac:dyDescent="0.25">
      <c r="A34" s="12" t="s">
        <v>32</v>
      </c>
      <c r="B34" s="15">
        <v>57489</v>
      </c>
      <c r="C34" s="15">
        <f>B34*100/B7</f>
        <v>51.185505052753413</v>
      </c>
      <c r="D34" s="15">
        <v>576043</v>
      </c>
      <c r="E34" s="15">
        <f>D34*100/D7</f>
        <v>64.410636354182856</v>
      </c>
      <c r="F34" s="15">
        <v>66454</v>
      </c>
      <c r="G34" s="15">
        <f>F34*100/F7</f>
        <v>54.469598859035095</v>
      </c>
      <c r="H34" s="15">
        <f t="shared" ref="H34:H38" si="4">F34/B34*100-100</f>
        <v>15.594287602845753</v>
      </c>
      <c r="I34" s="15">
        <f t="shared" ref="I34:I39" si="5">F34/D34*100</f>
        <v>11.536291561567452</v>
      </c>
    </row>
    <row r="35" spans="1:9" ht="60" x14ac:dyDescent="0.25">
      <c r="A35" s="12" t="s">
        <v>33</v>
      </c>
      <c r="B35" s="15">
        <v>57725</v>
      </c>
      <c r="C35" s="15">
        <f>B35*100/B7</f>
        <v>51.395628366647372</v>
      </c>
      <c r="D35" s="15">
        <v>578881</v>
      </c>
      <c r="E35" s="15">
        <f>D35*100/D7</f>
        <v>64.727969237271736</v>
      </c>
      <c r="F35" s="15">
        <v>67164</v>
      </c>
      <c r="G35" s="15">
        <f>F35*100/F7</f>
        <v>55.051556531860136</v>
      </c>
      <c r="H35" s="15">
        <f t="shared" si="4"/>
        <v>16.351667388479868</v>
      </c>
      <c r="I35" s="15">
        <f t="shared" si="5"/>
        <v>11.602384600634673</v>
      </c>
    </row>
    <row r="36" spans="1:9" ht="45" x14ac:dyDescent="0.25">
      <c r="A36" s="12" t="s">
        <v>34</v>
      </c>
      <c r="B36" s="15">
        <v>2841</v>
      </c>
      <c r="C36" s="15">
        <f>B36*100/B7</f>
        <v>2.5294929439522771</v>
      </c>
      <c r="D36" s="15">
        <v>5123</v>
      </c>
      <c r="E36" s="15">
        <f>D36*100/D7</f>
        <v>0.57283169840181858</v>
      </c>
      <c r="F36" s="15">
        <v>1281</v>
      </c>
      <c r="G36" s="15">
        <f>F36*100/F7</f>
        <v>1.0499827871674234</v>
      </c>
      <c r="H36" s="15">
        <f t="shared" si="4"/>
        <v>-54.910242872228089</v>
      </c>
      <c r="I36" s="15">
        <f t="shared" si="5"/>
        <v>25.004879953152447</v>
      </c>
    </row>
    <row r="37" spans="1:9" ht="45" x14ac:dyDescent="0.25">
      <c r="A37" s="12" t="s">
        <v>35</v>
      </c>
      <c r="B37" s="15">
        <v>12313</v>
      </c>
      <c r="C37" s="15">
        <f>B37*100/B7</f>
        <v>10.962916796509816</v>
      </c>
      <c r="D37" s="15">
        <v>261619</v>
      </c>
      <c r="E37" s="15">
        <f>D37*100/D7</f>
        <v>29.253104841730504</v>
      </c>
      <c r="F37" s="15">
        <v>3466</v>
      </c>
      <c r="G37" s="15">
        <f>F37*100/F7</f>
        <v>2.8409370338191176</v>
      </c>
      <c r="H37" s="15">
        <f t="shared" si="4"/>
        <v>-71.850889303987657</v>
      </c>
      <c r="I37" s="15">
        <f t="shared" si="5"/>
        <v>1.3248273252324945</v>
      </c>
    </row>
    <row r="38" spans="1:9" ht="45" x14ac:dyDescent="0.25">
      <c r="A38" s="12" t="s">
        <v>36</v>
      </c>
      <c r="B38" s="15">
        <v>42571</v>
      </c>
      <c r="C38" s="15">
        <v>7</v>
      </c>
      <c r="D38" s="15">
        <v>252759</v>
      </c>
      <c r="E38" s="15">
        <f>D38*100/D7</f>
        <v>28.262417969226089</v>
      </c>
      <c r="F38" s="15">
        <v>56031</v>
      </c>
      <c r="G38" s="15">
        <f>F38*100/F7</f>
        <v>45.926296290224748</v>
      </c>
      <c r="H38" s="15">
        <f t="shared" si="4"/>
        <v>31.617767964107031</v>
      </c>
      <c r="I38" s="15">
        <f t="shared" si="5"/>
        <v>22.167756637745835</v>
      </c>
    </row>
    <row r="39" spans="1:9" ht="15" x14ac:dyDescent="0.25">
      <c r="A39" s="12" t="s">
        <v>37</v>
      </c>
      <c r="B39" s="15">
        <v>0</v>
      </c>
      <c r="C39" s="15">
        <f>B39*100/B7</f>
        <v>0</v>
      </c>
      <c r="D39" s="15">
        <v>59380</v>
      </c>
      <c r="E39" s="15">
        <f>D39*100/D7</f>
        <v>6.6396147279133295</v>
      </c>
      <c r="F39" s="15">
        <v>6386</v>
      </c>
      <c r="G39" s="15">
        <f>F39*100/F7</f>
        <v>5.2343404206488415</v>
      </c>
      <c r="H39" s="15"/>
      <c r="I39" s="15">
        <f t="shared" si="5"/>
        <v>10.754462782081509</v>
      </c>
    </row>
    <row r="40" spans="1:9" ht="45" x14ac:dyDescent="0.25">
      <c r="A40" s="12" t="s">
        <v>98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4"/>
      <c r="I40" s="15"/>
    </row>
    <row r="41" spans="1:9" ht="30" x14ac:dyDescent="0.25">
      <c r="A41" s="12" t="s">
        <v>38</v>
      </c>
      <c r="B41" s="15">
        <v>4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/>
      <c r="I41" s="15"/>
    </row>
    <row r="42" spans="1:9" ht="60" x14ac:dyDescent="0.25">
      <c r="A42" s="12" t="s">
        <v>39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4"/>
      <c r="I42" s="14"/>
    </row>
    <row r="43" spans="1:9" ht="30" x14ac:dyDescent="0.25">
      <c r="A43" s="12" t="s">
        <v>40</v>
      </c>
      <c r="B43" s="15">
        <v>-240</v>
      </c>
      <c r="C43" s="15" t="s">
        <v>20</v>
      </c>
      <c r="D43" s="15">
        <v>-2838</v>
      </c>
      <c r="E43" s="15" t="s">
        <v>20</v>
      </c>
      <c r="F43" s="15">
        <v>-710</v>
      </c>
      <c r="G43" s="15" t="s">
        <v>20</v>
      </c>
      <c r="H43" s="14" t="s">
        <v>97</v>
      </c>
      <c r="I43" s="14">
        <v>25</v>
      </c>
    </row>
  </sheetData>
  <mergeCells count="2">
    <mergeCell ref="A3:I3"/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workbookViewId="0">
      <selection activeCell="C8" sqref="C8"/>
    </sheetView>
  </sheetViews>
  <sheetFormatPr defaultRowHeight="12.75" x14ac:dyDescent="0.2"/>
  <cols>
    <col min="1" max="1" width="38.42578125" style="41" customWidth="1"/>
    <col min="2" max="2" width="14.5703125" style="42" customWidth="1"/>
    <col min="3" max="3" width="12.140625" style="25" customWidth="1"/>
    <col min="4" max="4" width="17.28515625" style="25" customWidth="1"/>
    <col min="5" max="5" width="13.7109375" style="25" customWidth="1"/>
    <col min="6" max="6" width="16.5703125" style="25" customWidth="1"/>
    <col min="7" max="7" width="13.42578125" style="25" customWidth="1"/>
    <col min="8" max="8" width="14.7109375" style="25" customWidth="1"/>
    <col min="9" max="9" width="14" style="25" customWidth="1"/>
    <col min="10" max="16384" width="9.140625" style="25"/>
  </cols>
  <sheetData>
    <row r="1" spans="1:9" ht="14.25" x14ac:dyDescent="0.2">
      <c r="A1" s="24" t="s">
        <v>118</v>
      </c>
      <c r="B1" s="24"/>
      <c r="C1" s="24"/>
      <c r="D1" s="24"/>
      <c r="E1" s="24"/>
      <c r="F1" s="24"/>
      <c r="G1" s="24"/>
      <c r="H1" s="24"/>
      <c r="I1" s="24"/>
    </row>
    <row r="2" spans="1:9" ht="27" customHeight="1" x14ac:dyDescent="0.25">
      <c r="A2" s="26"/>
      <c r="B2" s="27"/>
      <c r="C2" s="28"/>
      <c r="D2" s="28"/>
      <c r="E2" s="28"/>
      <c r="F2" s="28"/>
      <c r="G2" s="28"/>
      <c r="H2" s="28"/>
      <c r="I2" s="29" t="s">
        <v>103</v>
      </c>
    </row>
    <row r="3" spans="1:9" ht="68.25" customHeight="1" x14ac:dyDescent="0.2">
      <c r="A3" s="30" t="s">
        <v>0</v>
      </c>
      <c r="B3" s="31" t="s">
        <v>104</v>
      </c>
      <c r="C3" s="30" t="s">
        <v>105</v>
      </c>
      <c r="D3" s="30" t="s">
        <v>106</v>
      </c>
      <c r="E3" s="30" t="s">
        <v>107</v>
      </c>
      <c r="F3" s="30" t="s">
        <v>102</v>
      </c>
      <c r="G3" s="30" t="s">
        <v>107</v>
      </c>
      <c r="H3" s="30" t="s">
        <v>3</v>
      </c>
      <c r="I3" s="30" t="s">
        <v>108</v>
      </c>
    </row>
    <row r="4" spans="1:9" ht="15" x14ac:dyDescent="0.25">
      <c r="A4" s="32">
        <v>1</v>
      </c>
      <c r="B4" s="33">
        <v>2</v>
      </c>
      <c r="C4" s="34">
        <v>3</v>
      </c>
      <c r="D4" s="34">
        <v>4</v>
      </c>
      <c r="E4" s="34">
        <v>5</v>
      </c>
      <c r="F4" s="34">
        <v>6</v>
      </c>
      <c r="G4" s="34">
        <v>7</v>
      </c>
      <c r="H4" s="34">
        <v>8</v>
      </c>
      <c r="I4" s="34">
        <v>9</v>
      </c>
    </row>
    <row r="5" spans="1:9" ht="14.25" x14ac:dyDescent="0.2">
      <c r="A5" s="35" t="s">
        <v>109</v>
      </c>
      <c r="B5" s="36">
        <f>SUM(B6+B15+B17+B19+B24+B29+B35+B38+B43+B46)</f>
        <v>111642</v>
      </c>
      <c r="C5" s="36">
        <v>101</v>
      </c>
      <c r="D5" s="36">
        <f>SUM(D6+D15+D17+D19+D24+D29+D35+D38+D43+D46)</f>
        <v>911329</v>
      </c>
      <c r="E5" s="36">
        <v>100</v>
      </c>
      <c r="F5" s="36">
        <f>SUM(F6+F15+F17+F19+F24+F29+F35+F38+F43+F46)</f>
        <v>121962</v>
      </c>
      <c r="G5" s="37">
        <v>99</v>
      </c>
      <c r="H5" s="37">
        <f>F5/B5*100-100</f>
        <v>9.2438329660880356</v>
      </c>
      <c r="I5" s="37">
        <f>F5/D5*100</f>
        <v>13.382872705685871</v>
      </c>
    </row>
    <row r="6" spans="1:9" ht="30" x14ac:dyDescent="0.2">
      <c r="A6" s="38" t="s">
        <v>42</v>
      </c>
      <c r="B6" s="39">
        <f>SUM(B7:B14)</f>
        <v>14369</v>
      </c>
      <c r="C6" s="39">
        <f>B6/B5*C5</f>
        <v>12.99931029540854</v>
      </c>
      <c r="D6" s="39">
        <f>SUM(D7:D14)</f>
        <v>75439</v>
      </c>
      <c r="E6" s="39">
        <f>D6/D5*E5</f>
        <v>8.2779106118646499</v>
      </c>
      <c r="F6" s="39">
        <f>SUM(F7:F14)</f>
        <v>15146</v>
      </c>
      <c r="G6" s="40">
        <f>F6/F5*G5</f>
        <v>12.294435971860088</v>
      </c>
      <c r="H6" s="37">
        <f t="shared" ref="H6:H48" si="0">F6/B6*100-100</f>
        <v>5.4074744241074484</v>
      </c>
      <c r="I6" s="37">
        <f t="shared" ref="I6:I48" si="1">F6/D6*100</f>
        <v>20.077148424554938</v>
      </c>
    </row>
    <row r="7" spans="1:9" ht="60" x14ac:dyDescent="0.2">
      <c r="A7" s="38" t="s">
        <v>110</v>
      </c>
      <c r="B7" s="39">
        <v>521</v>
      </c>
      <c r="C7" s="39"/>
      <c r="D7" s="39">
        <v>2555</v>
      </c>
      <c r="E7" s="39"/>
      <c r="F7" s="39">
        <v>457</v>
      </c>
      <c r="G7" s="40"/>
      <c r="H7" s="37">
        <f t="shared" si="0"/>
        <v>-12.284069097888676</v>
      </c>
      <c r="I7" s="37">
        <f t="shared" si="1"/>
        <v>17.886497064579256</v>
      </c>
    </row>
    <row r="8" spans="1:9" ht="75" x14ac:dyDescent="0.2">
      <c r="A8" s="38" t="s">
        <v>43</v>
      </c>
      <c r="B8" s="39">
        <v>392</v>
      </c>
      <c r="C8" s="39"/>
      <c r="D8" s="39">
        <v>2007</v>
      </c>
      <c r="E8" s="39"/>
      <c r="F8" s="39">
        <v>341</v>
      </c>
      <c r="G8" s="40"/>
      <c r="H8" s="37">
        <f t="shared" si="0"/>
        <v>-13.010204081632651</v>
      </c>
      <c r="I8" s="37">
        <f t="shared" si="1"/>
        <v>16.99053313403089</v>
      </c>
    </row>
    <row r="9" spans="1:9" ht="90" x14ac:dyDescent="0.2">
      <c r="A9" s="38" t="s">
        <v>44</v>
      </c>
      <c r="B9" s="39">
        <v>6649</v>
      </c>
      <c r="C9" s="39"/>
      <c r="D9" s="39">
        <v>39663</v>
      </c>
      <c r="E9" s="39"/>
      <c r="F9" s="39">
        <v>7221</v>
      </c>
      <c r="G9" s="40"/>
      <c r="H9" s="37">
        <f t="shared" si="0"/>
        <v>8.6027974131448275</v>
      </c>
      <c r="I9" s="37">
        <f t="shared" si="1"/>
        <v>18.205884577565993</v>
      </c>
    </row>
    <row r="10" spans="1:9" ht="15" x14ac:dyDescent="0.2">
      <c r="A10" s="38" t="s">
        <v>45</v>
      </c>
      <c r="B10" s="39" t="s">
        <v>111</v>
      </c>
      <c r="C10" s="39"/>
      <c r="D10" s="39">
        <v>4</v>
      </c>
      <c r="E10" s="39"/>
      <c r="F10" s="39" t="s">
        <v>111</v>
      </c>
      <c r="G10" s="40"/>
      <c r="H10" s="37" t="s">
        <v>23</v>
      </c>
      <c r="I10" s="37">
        <f t="shared" si="1"/>
        <v>0</v>
      </c>
    </row>
    <row r="11" spans="1:9" ht="60" x14ac:dyDescent="0.2">
      <c r="A11" s="38" t="s">
        <v>46</v>
      </c>
      <c r="B11" s="39">
        <v>2648</v>
      </c>
      <c r="C11" s="39"/>
      <c r="D11" s="39">
        <v>11902</v>
      </c>
      <c r="E11" s="39"/>
      <c r="F11" s="39">
        <v>3098</v>
      </c>
      <c r="G11" s="40"/>
      <c r="H11" s="37">
        <f t="shared" si="0"/>
        <v>16.993957703927492</v>
      </c>
      <c r="I11" s="37">
        <f t="shared" si="1"/>
        <v>26.029238783397744</v>
      </c>
    </row>
    <row r="12" spans="1:9" ht="30" x14ac:dyDescent="0.2">
      <c r="A12" s="38" t="s">
        <v>47</v>
      </c>
      <c r="B12" s="39">
        <v>0</v>
      </c>
      <c r="C12" s="39"/>
      <c r="D12" s="39">
        <v>1297</v>
      </c>
      <c r="E12" s="39"/>
      <c r="F12" s="39">
        <v>175</v>
      </c>
      <c r="G12" s="40"/>
      <c r="H12" s="37" t="s">
        <v>23</v>
      </c>
      <c r="I12" s="37">
        <f t="shared" si="1"/>
        <v>13.492675404780263</v>
      </c>
    </row>
    <row r="13" spans="1:9" ht="15" x14ac:dyDescent="0.2">
      <c r="A13" s="38" t="s">
        <v>48</v>
      </c>
      <c r="B13" s="39" t="s">
        <v>111</v>
      </c>
      <c r="C13" s="39"/>
      <c r="D13" s="39">
        <v>339</v>
      </c>
      <c r="E13" s="39"/>
      <c r="F13" s="39" t="s">
        <v>111</v>
      </c>
      <c r="G13" s="40"/>
      <c r="H13" s="37" t="s">
        <v>23</v>
      </c>
      <c r="I13" s="37">
        <f t="shared" si="1"/>
        <v>0</v>
      </c>
    </row>
    <row r="14" spans="1:9" ht="15" x14ac:dyDescent="0.2">
      <c r="A14" s="38" t="s">
        <v>49</v>
      </c>
      <c r="B14" s="39">
        <v>4159</v>
      </c>
      <c r="C14" s="39"/>
      <c r="D14" s="39">
        <v>17672</v>
      </c>
      <c r="E14" s="39"/>
      <c r="F14" s="39">
        <v>3854</v>
      </c>
      <c r="G14" s="40"/>
      <c r="H14" s="37">
        <f t="shared" si="0"/>
        <v>-7.333493628276031</v>
      </c>
      <c r="I14" s="37">
        <f t="shared" si="1"/>
        <v>21.808510638297875</v>
      </c>
    </row>
    <row r="15" spans="1:9" ht="15" x14ac:dyDescent="0.2">
      <c r="A15" s="38" t="s">
        <v>50</v>
      </c>
      <c r="B15" s="39">
        <v>42</v>
      </c>
      <c r="C15" s="39">
        <f>B15/B5*C5</f>
        <v>3.7996452947815333E-2</v>
      </c>
      <c r="D15" s="39">
        <f>SUM(D16)</f>
        <v>540</v>
      </c>
      <c r="E15" s="39">
        <f>D15/D5*E5</f>
        <v>5.925412227636781E-2</v>
      </c>
      <c r="F15" s="39">
        <f>SUM(F16)</f>
        <v>48</v>
      </c>
      <c r="G15" s="40">
        <f>F15/F5*G5</f>
        <v>3.8962955674718358E-2</v>
      </c>
      <c r="H15" s="37">
        <f t="shared" si="0"/>
        <v>14.285714285714278</v>
      </c>
      <c r="I15" s="37">
        <f t="shared" si="1"/>
        <v>8.8888888888888893</v>
      </c>
    </row>
    <row r="16" spans="1:9" ht="30" x14ac:dyDescent="0.2">
      <c r="A16" s="38" t="s">
        <v>51</v>
      </c>
      <c r="B16" s="39">
        <v>42</v>
      </c>
      <c r="C16" s="39"/>
      <c r="D16" s="39">
        <v>540</v>
      </c>
      <c r="E16" s="39"/>
      <c r="F16" s="39">
        <v>48</v>
      </c>
      <c r="G16" s="40"/>
      <c r="H16" s="37">
        <f t="shared" si="0"/>
        <v>14.285714285714278</v>
      </c>
      <c r="I16" s="37">
        <f t="shared" si="1"/>
        <v>8.8888888888888893</v>
      </c>
    </row>
    <row r="17" spans="1:9" ht="45" x14ac:dyDescent="0.2">
      <c r="A17" s="38" t="s">
        <v>52</v>
      </c>
      <c r="B17" s="39">
        <v>14</v>
      </c>
      <c r="C17" s="39">
        <f>B17/B5*C5</f>
        <v>1.2665484315938447E-2</v>
      </c>
      <c r="D17" s="39">
        <v>550</v>
      </c>
      <c r="E17" s="39">
        <f>D17/D5*E5</f>
        <v>6.0351420837041293E-2</v>
      </c>
      <c r="F17" s="39" t="s">
        <v>112</v>
      </c>
      <c r="G17" s="40">
        <f>F17/F5*G5</f>
        <v>0</v>
      </c>
      <c r="H17" s="37">
        <f t="shared" si="0"/>
        <v>-100</v>
      </c>
      <c r="I17" s="37">
        <f t="shared" si="1"/>
        <v>0</v>
      </c>
    </row>
    <row r="18" spans="1:9" ht="63.75" customHeight="1" x14ac:dyDescent="0.2">
      <c r="A18" s="38" t="s">
        <v>113</v>
      </c>
      <c r="B18" s="39">
        <v>14</v>
      </c>
      <c r="C18" s="39"/>
      <c r="D18" s="39">
        <v>550</v>
      </c>
      <c r="E18" s="39"/>
      <c r="F18" s="39" t="s">
        <v>112</v>
      </c>
      <c r="G18" s="40"/>
      <c r="H18" s="37">
        <f t="shared" si="0"/>
        <v>-100</v>
      </c>
      <c r="I18" s="37">
        <f t="shared" si="1"/>
        <v>0</v>
      </c>
    </row>
    <row r="19" spans="1:9" ht="15" x14ac:dyDescent="0.2">
      <c r="A19" s="38" t="s">
        <v>53</v>
      </c>
      <c r="B19" s="39">
        <f>SUM(B20:B23)</f>
        <v>2085</v>
      </c>
      <c r="C19" s="39">
        <f>B19/B5*C5</f>
        <v>1.88625248562369</v>
      </c>
      <c r="D19" s="39">
        <f>SUM(D20:D23)</f>
        <v>60527</v>
      </c>
      <c r="E19" s="39">
        <f>D19/D5*E5</f>
        <v>6.6416189981883607</v>
      </c>
      <c r="F19" s="39">
        <f>SUM(F20:F23)</f>
        <v>4947</v>
      </c>
      <c r="G19" s="40">
        <f>F19/F5*G5</f>
        <v>4.015619619225661</v>
      </c>
      <c r="H19" s="37">
        <f t="shared" si="0"/>
        <v>137.26618705035972</v>
      </c>
      <c r="I19" s="37">
        <f t="shared" si="1"/>
        <v>8.1732119549952902</v>
      </c>
    </row>
    <row r="20" spans="1:9" ht="15" x14ac:dyDescent="0.2">
      <c r="A20" s="38" t="s">
        <v>54</v>
      </c>
      <c r="B20" s="39">
        <v>117</v>
      </c>
      <c r="C20" s="39"/>
      <c r="D20" s="39">
        <v>1139</v>
      </c>
      <c r="E20" s="39"/>
      <c r="F20" s="39">
        <v>112</v>
      </c>
      <c r="G20" s="40"/>
      <c r="H20" s="37">
        <f t="shared" si="0"/>
        <v>-4.2735042735042725</v>
      </c>
      <c r="I20" s="37">
        <f t="shared" si="1"/>
        <v>9.8331870061457423</v>
      </c>
    </row>
    <row r="21" spans="1:9" ht="15" x14ac:dyDescent="0.2">
      <c r="A21" s="38" t="s">
        <v>55</v>
      </c>
      <c r="B21" s="39">
        <v>85</v>
      </c>
      <c r="C21" s="39"/>
      <c r="D21" s="39">
        <v>3080</v>
      </c>
      <c r="E21" s="39"/>
      <c r="F21" s="39">
        <v>320</v>
      </c>
      <c r="G21" s="40"/>
      <c r="H21" s="37">
        <f t="shared" si="0"/>
        <v>276.47058823529409</v>
      </c>
      <c r="I21" s="37">
        <f t="shared" si="1"/>
        <v>10.38961038961039</v>
      </c>
    </row>
    <row r="22" spans="1:9" ht="15" x14ac:dyDescent="0.2">
      <c r="A22" s="38" t="s">
        <v>56</v>
      </c>
      <c r="B22" s="39">
        <v>1883</v>
      </c>
      <c r="C22" s="39"/>
      <c r="D22" s="39">
        <v>55257</v>
      </c>
      <c r="E22" s="39"/>
      <c r="F22" s="39">
        <v>4348</v>
      </c>
      <c r="G22" s="40"/>
      <c r="H22" s="37">
        <f t="shared" si="0"/>
        <v>130.90812533191715</v>
      </c>
      <c r="I22" s="37">
        <f t="shared" si="1"/>
        <v>7.8686863202852138</v>
      </c>
    </row>
    <row r="23" spans="1:9" ht="30" x14ac:dyDescent="0.2">
      <c r="A23" s="38" t="s">
        <v>57</v>
      </c>
      <c r="B23" s="39" t="s">
        <v>111</v>
      </c>
      <c r="C23" s="39"/>
      <c r="D23" s="39">
        <v>1051</v>
      </c>
      <c r="E23" s="39"/>
      <c r="F23" s="39">
        <v>167</v>
      </c>
      <c r="G23" s="40"/>
      <c r="H23" s="37" t="s">
        <v>23</v>
      </c>
      <c r="I23" s="37">
        <f t="shared" si="1"/>
        <v>15.889628924833493</v>
      </c>
    </row>
    <row r="24" spans="1:9" ht="30" x14ac:dyDescent="0.2">
      <c r="A24" s="38" t="s">
        <v>58</v>
      </c>
      <c r="B24" s="39">
        <f>SUM(B25:B28)</f>
        <v>14668</v>
      </c>
      <c r="C24" s="39">
        <f>B24/B5*C5</f>
        <v>13.269808853298937</v>
      </c>
      <c r="D24" s="39">
        <f>SUM(D25:D28)</f>
        <v>239139</v>
      </c>
      <c r="E24" s="39">
        <f>D24/D5*E5</f>
        <v>26.240688050089485</v>
      </c>
      <c r="F24" s="39">
        <f>SUM(F25:F28)</f>
        <v>6296</v>
      </c>
      <c r="G24" s="40">
        <f>F24/F5*G5</f>
        <v>5.1106410193338903</v>
      </c>
      <c r="H24" s="37">
        <f t="shared" si="0"/>
        <v>-57.076629397327515</v>
      </c>
      <c r="I24" s="37">
        <f t="shared" si="1"/>
        <v>2.63277842593638</v>
      </c>
    </row>
    <row r="25" spans="1:9" ht="15" x14ac:dyDescent="0.2">
      <c r="A25" s="38" t="s">
        <v>59</v>
      </c>
      <c r="B25" s="39">
        <v>9328</v>
      </c>
      <c r="C25" s="39"/>
      <c r="D25" s="39">
        <v>76126</v>
      </c>
      <c r="E25" s="39"/>
      <c r="F25" s="39">
        <v>38</v>
      </c>
      <c r="G25" s="40"/>
      <c r="H25" s="37">
        <f t="shared" si="0"/>
        <v>-99.592624356775303</v>
      </c>
      <c r="I25" s="37">
        <f t="shared" si="1"/>
        <v>4.9917242466437223E-2</v>
      </c>
    </row>
    <row r="26" spans="1:9" ht="15" x14ac:dyDescent="0.2">
      <c r="A26" s="38" t="s">
        <v>60</v>
      </c>
      <c r="B26" s="39">
        <v>2545</v>
      </c>
      <c r="C26" s="39"/>
      <c r="D26" s="39">
        <v>108441</v>
      </c>
      <c r="E26" s="39"/>
      <c r="F26" s="39">
        <v>3002</v>
      </c>
      <c r="G26" s="40"/>
      <c r="H26" s="37">
        <f t="shared" si="0"/>
        <v>17.956777996070713</v>
      </c>
      <c r="I26" s="37">
        <f t="shared" si="1"/>
        <v>2.7683256332936801</v>
      </c>
    </row>
    <row r="27" spans="1:9" ht="15" x14ac:dyDescent="0.2">
      <c r="A27" s="38" t="s">
        <v>61</v>
      </c>
      <c r="B27" s="39">
        <v>2474</v>
      </c>
      <c r="C27" s="39"/>
      <c r="D27" s="39">
        <v>52680</v>
      </c>
      <c r="E27" s="39"/>
      <c r="F27" s="39">
        <v>3079</v>
      </c>
      <c r="G27" s="40"/>
      <c r="H27" s="37">
        <f t="shared" si="0"/>
        <v>24.454324979789817</v>
      </c>
      <c r="I27" s="37">
        <f t="shared" si="1"/>
        <v>5.8447228549734245</v>
      </c>
    </row>
    <row r="28" spans="1:9" ht="30" x14ac:dyDescent="0.2">
      <c r="A28" s="38" t="s">
        <v>62</v>
      </c>
      <c r="B28" s="39">
        <v>321</v>
      </c>
      <c r="C28" s="39"/>
      <c r="D28" s="39">
        <v>1892</v>
      </c>
      <c r="E28" s="39"/>
      <c r="F28" s="39">
        <v>177</v>
      </c>
      <c r="G28" s="40"/>
      <c r="H28" s="37">
        <f t="shared" si="0"/>
        <v>-44.859813084112155</v>
      </c>
      <c r="I28" s="37">
        <f t="shared" si="1"/>
        <v>9.3551797040169138</v>
      </c>
    </row>
    <row r="29" spans="1:9" ht="15" x14ac:dyDescent="0.2">
      <c r="A29" s="38" t="s">
        <v>63</v>
      </c>
      <c r="B29" s="39">
        <f>SUM(B30:B34)</f>
        <v>66976</v>
      </c>
      <c r="C29" s="39">
        <f>B29/B5*C5</f>
        <v>60.59167696744953</v>
      </c>
      <c r="D29" s="39">
        <f>SUM(D30:D34)</f>
        <v>414950</v>
      </c>
      <c r="E29" s="39">
        <f>D29/D5*E5</f>
        <v>45.532403775145966</v>
      </c>
      <c r="F29" s="39">
        <f>SUM(F30:F34)</f>
        <v>78569</v>
      </c>
      <c r="G29" s="40">
        <f>F29/F5*G5</f>
        <v>63.776676341811388</v>
      </c>
      <c r="H29" s="37">
        <f t="shared" si="0"/>
        <v>17.309185379837544</v>
      </c>
      <c r="I29" s="37">
        <f t="shared" si="1"/>
        <v>18.934570430172311</v>
      </c>
    </row>
    <row r="30" spans="1:9" ht="15" x14ac:dyDescent="0.2">
      <c r="A30" s="38" t="s">
        <v>64</v>
      </c>
      <c r="B30" s="39">
        <v>14457</v>
      </c>
      <c r="C30" s="39"/>
      <c r="D30" s="39">
        <v>95361</v>
      </c>
      <c r="E30" s="39"/>
      <c r="F30" s="39">
        <v>18457</v>
      </c>
      <c r="G30" s="40"/>
      <c r="H30" s="37">
        <f t="shared" si="0"/>
        <v>27.668257591478181</v>
      </c>
      <c r="I30" s="37">
        <f t="shared" si="1"/>
        <v>19.354872536991014</v>
      </c>
    </row>
    <row r="31" spans="1:9" ht="15" x14ac:dyDescent="0.2">
      <c r="A31" s="38" t="s">
        <v>65</v>
      </c>
      <c r="B31" s="39">
        <v>39321</v>
      </c>
      <c r="C31" s="39"/>
      <c r="D31" s="39">
        <v>256891</v>
      </c>
      <c r="E31" s="39"/>
      <c r="F31" s="39">
        <v>48518</v>
      </c>
      <c r="G31" s="40"/>
      <c r="H31" s="37">
        <f t="shared" si="0"/>
        <v>23.389537397319501</v>
      </c>
      <c r="I31" s="37">
        <f t="shared" si="1"/>
        <v>18.88660949585622</v>
      </c>
    </row>
    <row r="32" spans="1:9" ht="15" x14ac:dyDescent="0.2">
      <c r="A32" s="38" t="s">
        <v>66</v>
      </c>
      <c r="B32" s="39">
        <v>7874</v>
      </c>
      <c r="C32" s="39"/>
      <c r="D32" s="39">
        <v>34277</v>
      </c>
      <c r="E32" s="39"/>
      <c r="F32" s="39">
        <v>6241</v>
      </c>
      <c r="G32" s="40"/>
      <c r="H32" s="37">
        <f t="shared" si="0"/>
        <v>-20.739141478282946</v>
      </c>
      <c r="I32" s="37">
        <f t="shared" si="1"/>
        <v>18.207544417539459</v>
      </c>
    </row>
    <row r="33" spans="1:9" ht="15" x14ac:dyDescent="0.2">
      <c r="A33" s="38" t="s">
        <v>67</v>
      </c>
      <c r="B33" s="39" t="s">
        <v>111</v>
      </c>
      <c r="C33" s="39"/>
      <c r="D33" s="39">
        <v>360</v>
      </c>
      <c r="E33" s="39"/>
      <c r="F33" s="39" t="s">
        <v>111</v>
      </c>
      <c r="G33" s="40"/>
      <c r="H33" s="37" t="s">
        <v>23</v>
      </c>
      <c r="I33" s="37">
        <f t="shared" si="1"/>
        <v>0</v>
      </c>
    </row>
    <row r="34" spans="1:9" ht="15" x14ac:dyDescent="0.2">
      <c r="A34" s="38" t="s">
        <v>68</v>
      </c>
      <c r="B34" s="39">
        <v>5324</v>
      </c>
      <c r="C34" s="39"/>
      <c r="D34" s="39">
        <v>28061</v>
      </c>
      <c r="E34" s="39"/>
      <c r="F34" s="39">
        <v>5353</v>
      </c>
      <c r="G34" s="40"/>
      <c r="H34" s="37">
        <f t="shared" si="0"/>
        <v>0.54470323065365278</v>
      </c>
      <c r="I34" s="37">
        <f t="shared" si="1"/>
        <v>19.076298064929976</v>
      </c>
    </row>
    <row r="35" spans="1:9" ht="15" x14ac:dyDescent="0.2">
      <c r="A35" s="38" t="s">
        <v>69</v>
      </c>
      <c r="B35" s="39">
        <f>SUM(B36:B37)</f>
        <v>9514</v>
      </c>
      <c r="C35" s="39">
        <f>B35/B5*C5</f>
        <v>8.607101270131313</v>
      </c>
      <c r="D35" s="39">
        <f>SUM(D36:D37)</f>
        <v>58018</v>
      </c>
      <c r="E35" s="39">
        <f>D35/D5*E5</f>
        <v>6.3663067893153844</v>
      </c>
      <c r="F35" s="39">
        <f>SUM(F36:F37)</f>
        <v>10940</v>
      </c>
      <c r="G35" s="40">
        <f>F35/F5*G5</f>
        <v>8.8803069808628905</v>
      </c>
      <c r="H35" s="37">
        <f t="shared" si="0"/>
        <v>14.988438091233974</v>
      </c>
      <c r="I35" s="37">
        <f t="shared" si="1"/>
        <v>18.856217036092247</v>
      </c>
    </row>
    <row r="36" spans="1:9" ht="15" x14ac:dyDescent="0.2">
      <c r="A36" s="38" t="s">
        <v>70</v>
      </c>
      <c r="B36" s="39">
        <v>7701</v>
      </c>
      <c r="C36" s="39"/>
      <c r="D36" s="39">
        <v>49571</v>
      </c>
      <c r="E36" s="39"/>
      <c r="F36" s="39">
        <v>9051</v>
      </c>
      <c r="G36" s="40"/>
      <c r="H36" s="37">
        <f t="shared" si="0"/>
        <v>17.530190884300751</v>
      </c>
      <c r="I36" s="37">
        <f t="shared" si="1"/>
        <v>18.258659296766254</v>
      </c>
    </row>
    <row r="37" spans="1:9" ht="30" x14ac:dyDescent="0.2">
      <c r="A37" s="38" t="s">
        <v>114</v>
      </c>
      <c r="B37" s="39">
        <v>1813</v>
      </c>
      <c r="C37" s="39"/>
      <c r="D37" s="39">
        <v>8447</v>
      </c>
      <c r="E37" s="39"/>
      <c r="F37" s="39">
        <v>1889</v>
      </c>
      <c r="G37" s="40"/>
      <c r="H37" s="37">
        <f t="shared" si="0"/>
        <v>4.1919470490899187</v>
      </c>
      <c r="I37" s="37">
        <f t="shared" si="1"/>
        <v>22.362969101456137</v>
      </c>
    </row>
    <row r="38" spans="1:9" ht="15" x14ac:dyDescent="0.2">
      <c r="A38" s="38" t="s">
        <v>71</v>
      </c>
      <c r="B38" s="39">
        <f>SUM(B39:B42)</f>
        <v>2805</v>
      </c>
      <c r="C38" s="39">
        <f>B38/B5*C5</f>
        <v>2.5376202504433816</v>
      </c>
      <c r="D38" s="39">
        <f>SUM(D39:D42)</f>
        <v>21567</v>
      </c>
      <c r="E38" s="39">
        <f>D38/D5*E5</f>
        <v>2.3665438058044899</v>
      </c>
      <c r="F38" s="39">
        <f>SUM(F39:F42)</f>
        <v>3164</v>
      </c>
      <c r="G38" s="40">
        <f>F38/F5*G5</f>
        <v>2.5683081615585182</v>
      </c>
      <c r="H38" s="37">
        <f t="shared" si="0"/>
        <v>12.798573975044562</v>
      </c>
      <c r="I38" s="37">
        <f t="shared" si="1"/>
        <v>14.670561506004546</v>
      </c>
    </row>
    <row r="39" spans="1:9" ht="15" x14ac:dyDescent="0.2">
      <c r="A39" s="38" t="s">
        <v>72</v>
      </c>
      <c r="B39" s="39">
        <v>857</v>
      </c>
      <c r="C39" s="39"/>
      <c r="D39" s="39">
        <v>3847</v>
      </c>
      <c r="E39" s="39"/>
      <c r="F39" s="39">
        <v>952</v>
      </c>
      <c r="G39" s="40"/>
      <c r="H39" s="37">
        <f t="shared" si="0"/>
        <v>11.085180863477248</v>
      </c>
      <c r="I39" s="37">
        <f t="shared" si="1"/>
        <v>24.746555757733297</v>
      </c>
    </row>
    <row r="40" spans="1:9" ht="15" x14ac:dyDescent="0.2">
      <c r="A40" s="38" t="s">
        <v>73</v>
      </c>
      <c r="B40" s="39">
        <v>750</v>
      </c>
      <c r="C40" s="39"/>
      <c r="D40" s="39">
        <v>8042</v>
      </c>
      <c r="E40" s="39"/>
      <c r="F40" s="39">
        <v>1016</v>
      </c>
      <c r="G40" s="40"/>
      <c r="H40" s="37">
        <f t="shared" si="0"/>
        <v>35.466666666666669</v>
      </c>
      <c r="I40" s="37">
        <f t="shared" si="1"/>
        <v>12.633673215618005</v>
      </c>
    </row>
    <row r="41" spans="1:9" ht="15" x14ac:dyDescent="0.2">
      <c r="A41" s="38" t="s">
        <v>74</v>
      </c>
      <c r="B41" s="39">
        <v>1022</v>
      </c>
      <c r="C41" s="39"/>
      <c r="D41" s="39">
        <v>8213</v>
      </c>
      <c r="E41" s="39"/>
      <c r="F41" s="39">
        <v>984</v>
      </c>
      <c r="G41" s="40"/>
      <c r="H41" s="37">
        <f t="shared" si="0"/>
        <v>-3.7181996086105755</v>
      </c>
      <c r="I41" s="37">
        <f t="shared" si="1"/>
        <v>11.981005722634846</v>
      </c>
    </row>
    <row r="42" spans="1:9" ht="30" x14ac:dyDescent="0.2">
      <c r="A42" s="38" t="s">
        <v>75</v>
      </c>
      <c r="B42" s="39">
        <v>176</v>
      </c>
      <c r="C42" s="39"/>
      <c r="D42" s="39">
        <v>1465</v>
      </c>
      <c r="E42" s="39"/>
      <c r="F42" s="39">
        <v>212</v>
      </c>
      <c r="G42" s="40"/>
      <c r="H42" s="37">
        <f t="shared" si="0"/>
        <v>20.454545454545453</v>
      </c>
      <c r="I42" s="37">
        <f t="shared" si="1"/>
        <v>14.470989761092151</v>
      </c>
    </row>
    <row r="43" spans="1:9" ht="15" x14ac:dyDescent="0.2">
      <c r="A43" s="38" t="s">
        <v>76</v>
      </c>
      <c r="B43" s="39">
        <v>58</v>
      </c>
      <c r="C43" s="39">
        <f>B43/B5*C5</f>
        <v>5.2471292166030699E-2</v>
      </c>
      <c r="D43" s="39">
        <f>SUM(D44:D45)</f>
        <v>35447</v>
      </c>
      <c r="E43" s="39">
        <f>D43/D5*E5</f>
        <v>3.8895942080192771</v>
      </c>
      <c r="F43" s="39">
        <f>SUM(F44:F45)</f>
        <v>1659</v>
      </c>
      <c r="G43" s="40">
        <f>F43/F5*G5</f>
        <v>1.3466571555074531</v>
      </c>
      <c r="H43" s="37">
        <f t="shared" si="0"/>
        <v>2760.344827586207</v>
      </c>
      <c r="I43" s="37">
        <f t="shared" si="1"/>
        <v>4.6802268175021862</v>
      </c>
    </row>
    <row r="44" spans="1:9" ht="15" x14ac:dyDescent="0.2">
      <c r="A44" s="38" t="s">
        <v>76</v>
      </c>
      <c r="B44" s="39">
        <v>58</v>
      </c>
      <c r="C44" s="39"/>
      <c r="D44" s="39">
        <v>35215</v>
      </c>
      <c r="E44" s="39"/>
      <c r="F44" s="39">
        <v>1658</v>
      </c>
      <c r="G44" s="40"/>
      <c r="H44" s="37">
        <f t="shared" si="0"/>
        <v>2758.6206896551721</v>
      </c>
      <c r="I44" s="37">
        <f t="shared" si="1"/>
        <v>4.7082209285815706</v>
      </c>
    </row>
    <row r="45" spans="1:9" ht="15" x14ac:dyDescent="0.2">
      <c r="A45" s="38" t="s">
        <v>77</v>
      </c>
      <c r="B45" s="39" t="s">
        <v>111</v>
      </c>
      <c r="C45" s="39"/>
      <c r="D45" s="39">
        <v>232</v>
      </c>
      <c r="E45" s="39"/>
      <c r="F45" s="39">
        <v>1</v>
      </c>
      <c r="G45" s="40"/>
      <c r="H45" s="37" t="s">
        <v>23</v>
      </c>
      <c r="I45" s="37">
        <f t="shared" si="1"/>
        <v>0.43103448275862066</v>
      </c>
    </row>
    <row r="46" spans="1:9" ht="45" x14ac:dyDescent="0.2">
      <c r="A46" s="38" t="s">
        <v>78</v>
      </c>
      <c r="B46" s="39">
        <v>1111</v>
      </c>
      <c r="C46" s="39">
        <f>B46/B5*C5</f>
        <v>1.0050966482148296</v>
      </c>
      <c r="D46" s="39">
        <f>SUM(D47)</f>
        <v>5152</v>
      </c>
      <c r="E46" s="39">
        <f>D46/D5*E5</f>
        <v>0.56532821845897585</v>
      </c>
      <c r="F46" s="39">
        <f>SUM(F47)</f>
        <v>1193</v>
      </c>
      <c r="G46" s="40">
        <f>F46/F5*G5</f>
        <v>0.96839179416539578</v>
      </c>
      <c r="H46" s="37">
        <f t="shared" si="0"/>
        <v>7.3807380738073931</v>
      </c>
      <c r="I46" s="37">
        <f t="shared" si="1"/>
        <v>23.156055900621116</v>
      </c>
    </row>
    <row r="47" spans="1:9" ht="30" x14ac:dyDescent="0.2">
      <c r="A47" s="38" t="s">
        <v>115</v>
      </c>
      <c r="B47" s="39">
        <v>1111</v>
      </c>
      <c r="C47" s="39"/>
      <c r="D47" s="39">
        <v>5152</v>
      </c>
      <c r="E47" s="39"/>
      <c r="F47" s="39">
        <v>1193</v>
      </c>
      <c r="G47" s="40"/>
      <c r="H47" s="37">
        <f t="shared" si="0"/>
        <v>7.3807380738073931</v>
      </c>
      <c r="I47" s="37">
        <f t="shared" si="1"/>
        <v>23.156055900621116</v>
      </c>
    </row>
    <row r="48" spans="1:9" ht="30" x14ac:dyDescent="0.2">
      <c r="A48" s="38" t="s">
        <v>116</v>
      </c>
      <c r="B48" s="39">
        <v>672</v>
      </c>
      <c r="C48" s="39"/>
      <c r="D48" s="39">
        <v>-17000</v>
      </c>
      <c r="E48" s="39"/>
      <c r="F48" s="39">
        <v>41</v>
      </c>
      <c r="G48" s="40"/>
      <c r="H48" s="37">
        <f t="shared" si="0"/>
        <v>-93.898809523809518</v>
      </c>
      <c r="I48" s="37">
        <f t="shared" si="1"/>
        <v>-0.24117647058823527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tabSelected="1" workbookViewId="0">
      <selection activeCell="G15" sqref="G15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ht="14.25" x14ac:dyDescent="0.2">
      <c r="A1" s="22" t="s">
        <v>119</v>
      </c>
      <c r="B1" s="23"/>
      <c r="C1" s="23"/>
      <c r="D1" s="23"/>
      <c r="E1" s="23"/>
      <c r="F1" s="23"/>
      <c r="G1" s="23"/>
      <c r="H1" s="23"/>
      <c r="I1" s="23"/>
    </row>
    <row r="2" spans="1:9" ht="15" x14ac:dyDescent="0.25">
      <c r="A2" s="2"/>
      <c r="B2" s="2"/>
      <c r="C2" s="2"/>
      <c r="D2" s="2"/>
      <c r="E2" s="2"/>
      <c r="F2" s="2"/>
      <c r="G2" s="2"/>
      <c r="H2" s="2"/>
      <c r="I2" s="3" t="s">
        <v>85</v>
      </c>
    </row>
    <row r="3" spans="1:9" s="1" customFormat="1" ht="71.25" x14ac:dyDescent="0.2">
      <c r="A3" s="4" t="s">
        <v>0</v>
      </c>
      <c r="B3" s="4" t="s">
        <v>100</v>
      </c>
      <c r="C3" s="4" t="s">
        <v>1</v>
      </c>
      <c r="D3" s="4" t="s">
        <v>101</v>
      </c>
      <c r="E3" s="4" t="s">
        <v>2</v>
      </c>
      <c r="F3" s="4" t="s">
        <v>102</v>
      </c>
      <c r="G3" s="4" t="s">
        <v>2</v>
      </c>
      <c r="H3" s="4" t="s">
        <v>3</v>
      </c>
      <c r="I3" s="4" t="s">
        <v>4</v>
      </c>
    </row>
    <row r="4" spans="1:9" s="1" customFormat="1" ht="1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spans="1:9" ht="30" x14ac:dyDescent="0.25">
      <c r="A5" s="6" t="s">
        <v>84</v>
      </c>
      <c r="B5" s="7">
        <v>-672</v>
      </c>
      <c r="C5" s="7"/>
      <c r="D5" s="7">
        <v>17000</v>
      </c>
      <c r="E5" s="7"/>
      <c r="F5" s="7">
        <v>-41</v>
      </c>
      <c r="G5" s="7"/>
      <c r="H5" s="7"/>
      <c r="I5" s="7"/>
    </row>
    <row r="6" spans="1:9" ht="60" x14ac:dyDescent="0.25">
      <c r="A6" s="8" t="s">
        <v>79</v>
      </c>
      <c r="B6" s="9">
        <v>0</v>
      </c>
      <c r="C6" s="9"/>
      <c r="D6" s="9">
        <v>0</v>
      </c>
      <c r="E6" s="9"/>
      <c r="F6" s="9">
        <v>0</v>
      </c>
      <c r="G6" s="9"/>
      <c r="H6" s="9"/>
      <c r="I6" s="9"/>
    </row>
    <row r="7" spans="1:9" ht="30" x14ac:dyDescent="0.25">
      <c r="A7" s="10" t="s">
        <v>80</v>
      </c>
      <c r="B7" s="11">
        <v>0</v>
      </c>
      <c r="C7" s="11"/>
      <c r="D7" s="11">
        <v>18097</v>
      </c>
      <c r="E7" s="11"/>
      <c r="F7" s="11">
        <v>-4748</v>
      </c>
      <c r="G7" s="11"/>
      <c r="H7" s="11"/>
      <c r="I7" s="11"/>
    </row>
    <row r="8" spans="1:9" ht="45" x14ac:dyDescent="0.25">
      <c r="A8" s="12" t="s">
        <v>81</v>
      </c>
      <c r="B8" s="13">
        <v>-4865</v>
      </c>
      <c r="C8" s="13"/>
      <c r="D8" s="13">
        <v>-9288</v>
      </c>
      <c r="E8" s="13"/>
      <c r="F8" s="13">
        <v>-2608</v>
      </c>
      <c r="G8" s="13"/>
      <c r="H8" s="13"/>
      <c r="I8" s="13"/>
    </row>
    <row r="9" spans="1:9" ht="30" x14ac:dyDescent="0.25">
      <c r="A9" s="12" t="s">
        <v>82</v>
      </c>
      <c r="B9" s="13">
        <v>0</v>
      </c>
      <c r="C9" s="13"/>
      <c r="D9" s="13">
        <v>0</v>
      </c>
      <c r="E9" s="13"/>
      <c r="F9" s="13">
        <v>0</v>
      </c>
      <c r="G9" s="13"/>
      <c r="H9" s="13"/>
      <c r="I9" s="13"/>
    </row>
    <row r="10" spans="1:9" ht="30" x14ac:dyDescent="0.25">
      <c r="A10" s="12" t="s">
        <v>83</v>
      </c>
      <c r="B10" s="13">
        <v>4193</v>
      </c>
      <c r="C10" s="13"/>
      <c r="D10" s="13">
        <v>8191</v>
      </c>
      <c r="E10" s="13"/>
      <c r="F10" s="13">
        <v>7315</v>
      </c>
      <c r="G10" s="13"/>
      <c r="H10" s="13"/>
      <c r="I10" s="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Начальник</cp:lastModifiedBy>
  <dcterms:created xsi:type="dcterms:W3CDTF">2021-07-16T11:47:31Z</dcterms:created>
  <dcterms:modified xsi:type="dcterms:W3CDTF">2021-09-28T07:49:20Z</dcterms:modified>
</cp:coreProperties>
</file>